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 defaultThemeVersion="124226"/>
  <mc:AlternateContent xmlns:mc="http://schemas.openxmlformats.org/markup-compatibility/2006">
    <mc:Choice Requires="x15">
      <x15ac:absPath xmlns:x15ac="http://schemas.microsoft.com/office/spreadsheetml/2010/11/ac" url="C:\Users\ИбрагимоваPC1\Desktop\"/>
    </mc:Choice>
  </mc:AlternateContent>
  <bookViews>
    <workbookView xWindow="240" yWindow="135" windowWidth="11355" windowHeight="6150"/>
  </bookViews>
  <sheets>
    <sheet name="12.09.2023" sheetId="1" r:id="rId1"/>
    <sheet name="Dop" sheetId="2" r:id="rId2"/>
  </sheets>
  <definedNames>
    <definedName name="Группа">Dop!$B$3</definedName>
    <definedName name="Дата_Печати">Dop!$B$2</definedName>
    <definedName name="Дата_Сост">Dop!$B$1</definedName>
    <definedName name="С3">'12.09.2023'!$A$3</definedName>
    <definedName name="Физ_Норма">Dop!$B$4</definedName>
  </definedNames>
  <calcPr calcId="162913"/>
</workbook>
</file>

<file path=xl/calcChain.xml><?xml version="1.0" encoding="utf-8"?>
<calcChain xmlns="http://schemas.openxmlformats.org/spreadsheetml/2006/main">
  <c r="CD127" i="1" l="1"/>
  <c r="A126" i="1"/>
  <c r="C126" i="1"/>
  <c r="A125" i="1"/>
  <c r="C125" i="1"/>
  <c r="A124" i="1"/>
  <c r="C124" i="1"/>
  <c r="A123" i="1"/>
  <c r="C123" i="1"/>
  <c r="A122" i="1"/>
  <c r="C122" i="1"/>
  <c r="A121" i="1"/>
  <c r="C121" i="1"/>
  <c r="CD117" i="1"/>
  <c r="A116" i="1"/>
  <c r="C116" i="1"/>
  <c r="A115" i="1"/>
  <c r="C115" i="1"/>
  <c r="A114" i="1"/>
  <c r="C114" i="1"/>
  <c r="A113" i="1"/>
  <c r="C113" i="1"/>
  <c r="A112" i="1"/>
  <c r="C112" i="1"/>
  <c r="A111" i="1"/>
  <c r="C111" i="1"/>
  <c r="CD107" i="1"/>
  <c r="A106" i="1"/>
  <c r="C106" i="1"/>
  <c r="A105" i="1"/>
  <c r="C105" i="1"/>
  <c r="A104" i="1"/>
  <c r="C104" i="1"/>
  <c r="A103" i="1"/>
  <c r="C103" i="1"/>
  <c r="A102" i="1"/>
  <c r="C102" i="1"/>
  <c r="CD98" i="1"/>
  <c r="A97" i="1"/>
  <c r="C97" i="1"/>
  <c r="A96" i="1"/>
  <c r="C96" i="1"/>
  <c r="A95" i="1"/>
  <c r="C95" i="1"/>
  <c r="A94" i="1"/>
  <c r="C94" i="1"/>
  <c r="A93" i="1"/>
  <c r="C93" i="1"/>
  <c r="A92" i="1"/>
  <c r="C92" i="1"/>
  <c r="CD88" i="1"/>
  <c r="A87" i="1"/>
  <c r="C87" i="1"/>
  <c r="A86" i="1"/>
  <c r="C86" i="1"/>
  <c r="A85" i="1"/>
  <c r="C85" i="1"/>
  <c r="A84" i="1"/>
  <c r="C84" i="1"/>
  <c r="A83" i="1"/>
  <c r="C83" i="1"/>
  <c r="A82" i="1"/>
  <c r="C82" i="1"/>
  <c r="CD78" i="1"/>
  <c r="A77" i="1"/>
  <c r="C77" i="1"/>
  <c r="A76" i="1"/>
  <c r="C76" i="1"/>
  <c r="A75" i="1"/>
  <c r="C75" i="1"/>
  <c r="A74" i="1"/>
  <c r="C74" i="1"/>
  <c r="A73" i="1"/>
  <c r="C73" i="1"/>
  <c r="A72" i="1"/>
  <c r="C72" i="1"/>
  <c r="A71" i="1"/>
  <c r="C71" i="1"/>
  <c r="CD66" i="1"/>
  <c r="A65" i="1"/>
  <c r="C65" i="1"/>
  <c r="A64" i="1"/>
  <c r="C64" i="1"/>
  <c r="A63" i="1"/>
  <c r="C63" i="1"/>
  <c r="A62" i="1"/>
  <c r="C62" i="1"/>
  <c r="A61" i="1"/>
  <c r="C61" i="1"/>
  <c r="CD58" i="1"/>
  <c r="A57" i="1"/>
  <c r="C57" i="1"/>
  <c r="A56" i="1"/>
  <c r="C56" i="1"/>
  <c r="A55" i="1"/>
  <c r="C55" i="1"/>
  <c r="A54" i="1"/>
  <c r="C54" i="1"/>
  <c r="A53" i="1"/>
  <c r="C53" i="1"/>
  <c r="A52" i="1"/>
  <c r="C52" i="1"/>
  <c r="CD48" i="1"/>
  <c r="A47" i="1"/>
  <c r="C47" i="1"/>
  <c r="A46" i="1"/>
  <c r="C46" i="1"/>
  <c r="A45" i="1"/>
  <c r="C45" i="1"/>
  <c r="A44" i="1"/>
  <c r="C44" i="1"/>
  <c r="A43" i="1"/>
  <c r="C43" i="1"/>
  <c r="A42" i="1"/>
  <c r="C42" i="1"/>
  <c r="CD38" i="1"/>
  <c r="A37" i="1"/>
  <c r="C37" i="1"/>
  <c r="A36" i="1"/>
  <c r="C36" i="1"/>
  <c r="A35" i="1"/>
  <c r="C35" i="1"/>
  <c r="A34" i="1"/>
  <c r="C34" i="1"/>
  <c r="A33" i="1"/>
  <c r="C33" i="1"/>
  <c r="A32" i="1"/>
  <c r="C32" i="1"/>
  <c r="CD28" i="1"/>
  <c r="A27" i="1"/>
  <c r="C27" i="1"/>
  <c r="A26" i="1"/>
  <c r="C26" i="1"/>
  <c r="A25" i="1"/>
  <c r="C25" i="1"/>
  <c r="A24" i="1"/>
  <c r="C24" i="1"/>
  <c r="A23" i="1"/>
  <c r="C23" i="1"/>
  <c r="A22" i="1"/>
  <c r="C22" i="1"/>
  <c r="CD18" i="1"/>
  <c r="A17" i="1"/>
  <c r="C17" i="1"/>
  <c r="A16" i="1"/>
  <c r="C16" i="1"/>
  <c r="A15" i="1"/>
  <c r="C15" i="1"/>
  <c r="A14" i="1"/>
  <c r="C14" i="1"/>
  <c r="A13" i="1"/>
  <c r="C13" i="1"/>
  <c r="AI6" i="1"/>
  <c r="A6" i="1"/>
  <c r="CD1" i="1"/>
</calcChain>
</file>

<file path=xl/sharedStrings.xml><?xml version="1.0" encoding="utf-8"?>
<sst xmlns="http://schemas.openxmlformats.org/spreadsheetml/2006/main" count="216" uniqueCount="148">
  <si>
    <t>всего</t>
  </si>
  <si>
    <t>Белки, г</t>
  </si>
  <si>
    <t>в т.ч. жив.</t>
  </si>
  <si>
    <t>в т.ч. раст.</t>
  </si>
  <si>
    <t>ЭЦ, ккал</t>
  </si>
  <si>
    <t>Жиры, г</t>
  </si>
  <si>
    <t>НЖК</t>
  </si>
  <si>
    <t>ПНЖК</t>
  </si>
  <si>
    <t>Холестерин</t>
  </si>
  <si>
    <t>МД</t>
  </si>
  <si>
    <t>Крахмал</t>
  </si>
  <si>
    <t>ПВ</t>
  </si>
  <si>
    <t>РПВ</t>
  </si>
  <si>
    <t>НПВ</t>
  </si>
  <si>
    <t>Органические кислоты</t>
  </si>
  <si>
    <t>Зола</t>
  </si>
  <si>
    <t>Na</t>
  </si>
  <si>
    <t>K</t>
  </si>
  <si>
    <t>Ca</t>
  </si>
  <si>
    <t>Mg</t>
  </si>
  <si>
    <t>P</t>
  </si>
  <si>
    <t>Fe</t>
  </si>
  <si>
    <t>B</t>
  </si>
  <si>
    <t>РР</t>
  </si>
  <si>
    <t>НЭ</t>
  </si>
  <si>
    <t>Алкоголь, г</t>
  </si>
  <si>
    <t>Валин</t>
  </si>
  <si>
    <t>изолейцин</t>
  </si>
  <si>
    <t>лейцин</t>
  </si>
  <si>
    <t>лизин</t>
  </si>
  <si>
    <t>метионин</t>
  </si>
  <si>
    <t>треонин</t>
  </si>
  <si>
    <t>триптофан</t>
  </si>
  <si>
    <t>фенилаланин</t>
  </si>
  <si>
    <t>аланин</t>
  </si>
  <si>
    <t>аргинин</t>
  </si>
  <si>
    <t>аспарагиновая</t>
  </si>
  <si>
    <t>гистидин</t>
  </si>
  <si>
    <t>глицин</t>
  </si>
  <si>
    <t>глутаминовая</t>
  </si>
  <si>
    <t>оксипролин</t>
  </si>
  <si>
    <t>пролин</t>
  </si>
  <si>
    <t>серин</t>
  </si>
  <si>
    <t>тирозин</t>
  </si>
  <si>
    <t>цистин</t>
  </si>
  <si>
    <t>масляная</t>
  </si>
  <si>
    <t>капроновая</t>
  </si>
  <si>
    <t>каприловая</t>
  </si>
  <si>
    <t>каприновая</t>
  </si>
  <si>
    <t>лауриновая</t>
  </si>
  <si>
    <t>миристиновая</t>
  </si>
  <si>
    <t>пентадекановая</t>
  </si>
  <si>
    <t>пальмитиновая</t>
  </si>
  <si>
    <t>маргариновая</t>
  </si>
  <si>
    <t>стеариновая</t>
  </si>
  <si>
    <t>арахиновая</t>
  </si>
  <si>
    <t>бегеновая</t>
  </si>
  <si>
    <t>лигноцериновая</t>
  </si>
  <si>
    <t>миристолеиновая</t>
  </si>
  <si>
    <t>пальмитолеиновая</t>
  </si>
  <si>
    <t>олеиновая</t>
  </si>
  <si>
    <t>гадолеиновая</t>
  </si>
  <si>
    <t>эруковая</t>
  </si>
  <si>
    <t>линолевая</t>
  </si>
  <si>
    <t>линоленовая</t>
  </si>
  <si>
    <t>арахидоновая</t>
  </si>
  <si>
    <t>Аденин</t>
  </si>
  <si>
    <t>Гуанин</t>
  </si>
  <si>
    <t>Ph</t>
  </si>
  <si>
    <t>МЖК</t>
  </si>
  <si>
    <t>А,мг</t>
  </si>
  <si>
    <t>РЭ,мкг</t>
  </si>
  <si>
    <t>ТЭ,мг</t>
  </si>
  <si>
    <t>Витамины, мг</t>
  </si>
  <si>
    <t>Минеральные элементы, мг</t>
  </si>
  <si>
    <r>
      <t>В</t>
    </r>
    <r>
      <rPr>
        <vertAlign val="subscript"/>
        <sz val="12"/>
        <rFont val="Times New Roman"/>
        <family val="1"/>
        <charset val="204"/>
      </rPr>
      <t>1</t>
    </r>
  </si>
  <si>
    <r>
      <t>В</t>
    </r>
    <r>
      <rPr>
        <vertAlign val="subscript"/>
        <sz val="12"/>
        <rFont val="Times New Roman"/>
        <family val="1"/>
        <charset val="204"/>
      </rPr>
      <t>2</t>
    </r>
  </si>
  <si>
    <t>Вы-ход, г</t>
  </si>
  <si>
    <t>Угле-воды, г</t>
  </si>
  <si>
    <t>Дата составления</t>
  </si>
  <si>
    <t>Дата печати</t>
  </si>
  <si>
    <t>Группа</t>
  </si>
  <si>
    <t>Физ.Норма</t>
  </si>
  <si>
    <t>Но-мер рец.</t>
  </si>
  <si>
    <t>Прием пищи, наименование изделий (блюд)</t>
  </si>
  <si>
    <t>Вита-мин С, мг</t>
  </si>
  <si>
    <t>Цена, руб</t>
  </si>
  <si>
    <t>Доля, %</t>
  </si>
  <si>
    <t>I (макс.), мкг</t>
  </si>
  <si>
    <t>I (мин.), мкг</t>
  </si>
  <si>
    <t>I (сред.), мкг</t>
  </si>
  <si>
    <t>Zn (макс.), мкг</t>
  </si>
  <si>
    <t>Zn (мин.), мкг</t>
  </si>
  <si>
    <t>Zn (сред.), мкг</t>
  </si>
  <si>
    <t>Se (макс.), мкг</t>
  </si>
  <si>
    <t>Se (мин.), мкг</t>
  </si>
  <si>
    <t>Se (сред.), мкг</t>
  </si>
  <si>
    <t>Вложен-ный сахар, г</t>
  </si>
  <si>
    <t>Вложен-ная соль, г</t>
  </si>
  <si>
    <t>Школа 11 лет и старше (обед)</t>
  </si>
  <si>
    <t>СанПиН 2.3/2.4.3590-20  12 лет и старше</t>
  </si>
  <si>
    <t>Хлеб пшеничный</t>
  </si>
  <si>
    <t>Хлеб ржаной</t>
  </si>
  <si>
    <t>Чай</t>
  </si>
  <si>
    <t>Салат из белокочанной капусты с растительным маслом</t>
  </si>
  <si>
    <t>Плов из мяса цыплят-бройлеров</t>
  </si>
  <si>
    <t>Чай с молоком (вариант 2)</t>
  </si>
  <si>
    <t>Салат из отварной свеклы с растительным маслом</t>
  </si>
  <si>
    <t>Картофельное пюре</t>
  </si>
  <si>
    <t>Биточки (котлеты) из рыбы минтай</t>
  </si>
  <si>
    <t>Чай (вариант 2)</t>
  </si>
  <si>
    <t>Салат из отварного картофеля, моркови, свеклы с репчатым луком, соленым огурцом и растительным маслом</t>
  </si>
  <si>
    <t>Каша гречневая рассыпчатая</t>
  </si>
  <si>
    <t>Мясо птицы отварное в соусе</t>
  </si>
  <si>
    <t>Чай с лимоном</t>
  </si>
  <si>
    <t>Борщ с картофелем на говяжьем бульоне</t>
  </si>
  <si>
    <t>Фрикадельки мясные</t>
  </si>
  <si>
    <t>Каша рисовая молочная вязкая с маслом сливочным</t>
  </si>
  <si>
    <t>Биточки (котлеты) из мяса бройлер-цыплят</t>
  </si>
  <si>
    <t>Компот из сухофруктов</t>
  </si>
  <si>
    <t>Салат из моркови с растительным маслом</t>
  </si>
  <si>
    <t>Жаркое из мясо бройлер-цыплят с овощами</t>
  </si>
  <si>
    <t>Суп картофельный с макаронными изделиями</t>
  </si>
  <si>
    <t>Мясо птицы отварное</t>
  </si>
  <si>
    <t>Яблоки</t>
  </si>
  <si>
    <t>Пюре гороховое</t>
  </si>
  <si>
    <t>Мяса бройлер-цыплят жареные</t>
  </si>
  <si>
    <t>Макаронные изделия отварные</t>
  </si>
  <si>
    <t>Тефтели рыбные в соусе</t>
  </si>
  <si>
    <t>Компот из яблок</t>
  </si>
  <si>
    <t>Сосиски отварные</t>
  </si>
  <si>
    <t>Щи из свежей капусты и картофеля на говяжьем бульоне</t>
  </si>
  <si>
    <t>12.09.2023</t>
  </si>
  <si>
    <t>1 НЕДЕЛЯ</t>
  </si>
  <si>
    <t>1 ДЕНЬ</t>
  </si>
  <si>
    <t>2 ДЕНЬ</t>
  </si>
  <si>
    <t>3 ДЕНЬ</t>
  </si>
  <si>
    <t>Согласовано           Директор ОУ  ___________________     ___________________</t>
  </si>
  <si>
    <t>Утверждаю                                           Индивидуальный предприниматель Ибрагимова Э.И.    ______________ /Э.И. Ибрагимова/</t>
  </si>
  <si>
    <t>4 ДЕНЬ</t>
  </si>
  <si>
    <t>5 ДЕНЬ</t>
  </si>
  <si>
    <t>6 ДЕНЬ</t>
  </si>
  <si>
    <t>2 НЕДЕЛЯ</t>
  </si>
  <si>
    <t>ЦИКЛИЧНОЕ ОСЕННЕЕ ДВУХНЕДЕЛЬНОЕ МЕНЮ ДЛЯ ОРГАНИЗАЦИИ ПИТАНИЯ ОБУЧАЮЩИХСЯ В ОБЩЕОБРАЗОВАТЕЛЬНЫХ ОРГАНИЗАЦИЯ ОБРАЗОВАТЕЛЬНЫХ УЧРЕЖДЕНИЙ МУСЛЮМОВСКОГО МУНИЦИПАЛЬНОГО РАЙОНА НА 2023 г.</t>
  </si>
  <si>
    <t>Согласовано                                        Начальник МКУ "Управление образования"              Муслюмовского района РТ  ___________ /Л.Я. Хабибуллина/</t>
  </si>
  <si>
    <t>Горячий завтрак</t>
  </si>
  <si>
    <t>Итого за 'Горячий завтрак'</t>
  </si>
  <si>
    <t>ОБУЧАЮЩИХСЯ В 5-11 КЛАССАХ, ГОРЯЧИЙ 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</si>
</sst>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F800]dddd\,\ mmmm\ dd\,\ yyyy"/>
  </numFmts>
  <fonts count="5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Arial Cyr"/>
      <charset val="204"/>
    </font>
    <font>
      <vertAlign val="subscript"/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1" fillId="0" borderId="0" xfId="0" applyFont="1"/>
    <xf numFmtId="0" fontId="1" fillId="0" borderId="0" xfId="0" applyFont="1" applyAlignment="1">
      <alignment horizontal="right"/>
    </xf>
    <xf numFmtId="0" fontId="1" fillId="0" borderId="1" xfId="0" applyFont="1" applyBorder="1"/>
    <xf numFmtId="0" fontId="1" fillId="0" borderId="1" xfId="0" applyFont="1" applyBorder="1" applyAlignment="1">
      <alignment horizontal="left"/>
    </xf>
    <xf numFmtId="0" fontId="1" fillId="0" borderId="0" xfId="0" applyFont="1" applyAlignment="1">
      <alignment horizontal="left"/>
    </xf>
    <xf numFmtId="49" fontId="1" fillId="0" borderId="0" xfId="0" applyNumberFormat="1" applyFont="1" applyAlignment="1">
      <alignment vertical="top" wrapText="1"/>
    </xf>
    <xf numFmtId="0" fontId="1" fillId="0" borderId="0" xfId="0" applyNumberFormat="1" applyFont="1" applyAlignment="1">
      <alignment horizontal="center" vertical="top"/>
    </xf>
    <xf numFmtId="0" fontId="1" fillId="0" borderId="0" xfId="0" applyNumberFormat="1" applyFont="1" applyAlignment="1">
      <alignment vertical="top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164" fontId="0" fillId="0" borderId="0" xfId="0" applyNumberFormat="1"/>
    <xf numFmtId="2" fontId="1" fillId="0" borderId="0" xfId="0" applyNumberFormat="1" applyFont="1"/>
    <xf numFmtId="2" fontId="4" fillId="0" borderId="0" xfId="0" applyNumberFormat="1" applyFont="1"/>
    <xf numFmtId="0" fontId="1" fillId="0" borderId="2" xfId="0" applyFont="1" applyBorder="1" applyAlignment="1">
      <alignment vertical="center"/>
    </xf>
    <xf numFmtId="0" fontId="1" fillId="0" borderId="2" xfId="0" applyFont="1" applyBorder="1"/>
    <xf numFmtId="0" fontId="4" fillId="0" borderId="0" xfId="0" applyFont="1"/>
    <xf numFmtId="0" fontId="1" fillId="0" borderId="0" xfId="0" applyFont="1" applyAlignment="1">
      <alignment wrapText="1"/>
    </xf>
    <xf numFmtId="49" fontId="1" fillId="0" borderId="0" xfId="0" quotePrefix="1" applyNumberFormat="1" applyFont="1" applyAlignment="1">
      <alignment vertical="top" wrapText="1"/>
    </xf>
    <xf numFmtId="0" fontId="1" fillId="0" borderId="0" xfId="0" applyFont="1" applyBorder="1"/>
    <xf numFmtId="0" fontId="1" fillId="0" borderId="2" xfId="0" applyNumberFormat="1" applyFont="1" applyBorder="1" applyAlignment="1">
      <alignment horizontal="center" vertical="top"/>
    </xf>
    <xf numFmtId="49" fontId="1" fillId="0" borderId="2" xfId="0" applyNumberFormat="1" applyFont="1" applyBorder="1" applyAlignment="1">
      <alignment vertical="top" wrapText="1"/>
    </xf>
    <xf numFmtId="0" fontId="1" fillId="0" borderId="2" xfId="0" applyNumberFormat="1" applyFont="1" applyBorder="1" applyAlignment="1">
      <alignment vertical="top"/>
    </xf>
    <xf numFmtId="2" fontId="1" fillId="0" borderId="2" xfId="0" applyNumberFormat="1" applyFont="1" applyBorder="1"/>
    <xf numFmtId="0" fontId="1" fillId="0" borderId="6" xfId="0" applyNumberFormat="1" applyFont="1" applyBorder="1" applyAlignment="1">
      <alignment horizontal="center" vertical="top"/>
    </xf>
    <xf numFmtId="49" fontId="1" fillId="0" borderId="6" xfId="0" applyNumberFormat="1" applyFont="1" applyBorder="1" applyAlignment="1">
      <alignment vertical="top" wrapText="1"/>
    </xf>
    <xf numFmtId="0" fontId="1" fillId="0" borderId="6" xfId="0" applyNumberFormat="1" applyFont="1" applyBorder="1" applyAlignment="1">
      <alignment vertical="top"/>
    </xf>
    <xf numFmtId="0" fontId="1" fillId="0" borderId="6" xfId="0" applyFont="1" applyBorder="1"/>
    <xf numFmtId="2" fontId="1" fillId="0" borderId="6" xfId="0" applyNumberFormat="1" applyFont="1" applyBorder="1"/>
    <xf numFmtId="0" fontId="4" fillId="0" borderId="0" xfId="0" applyNumberFormat="1" applyFont="1" applyAlignment="1">
      <alignment horizontal="center" vertical="top"/>
    </xf>
    <xf numFmtId="49" fontId="4" fillId="0" borderId="0" xfId="0" applyNumberFormat="1" applyFont="1" applyAlignment="1">
      <alignment vertical="top" wrapText="1"/>
    </xf>
    <xf numFmtId="0" fontId="4" fillId="0" borderId="0" xfId="0" applyNumberFormat="1" applyFont="1" applyAlignment="1">
      <alignment vertical="top"/>
    </xf>
    <xf numFmtId="0" fontId="0" fillId="0" borderId="0" xfId="0" quotePrefix="1"/>
    <xf numFmtId="0" fontId="1" fillId="0" borderId="0" xfId="0" applyFont="1" applyBorder="1" applyAlignment="1">
      <alignment horizontal="center" vertical="center" wrapText="1"/>
    </xf>
    <xf numFmtId="0" fontId="1" fillId="0" borderId="0" xfId="0" applyFont="1" applyBorder="1" applyAlignment="1">
      <alignment horizontal="center" vertical="center"/>
    </xf>
    <xf numFmtId="49" fontId="1" fillId="0" borderId="0" xfId="0" applyNumberFormat="1" applyFont="1" applyAlignment="1">
      <alignment horizontal="center" vertical="top" wrapText="1"/>
    </xf>
    <xf numFmtId="0" fontId="4" fillId="0" borderId="5" xfId="0" applyFont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4" fillId="0" borderId="0" xfId="0" applyNumberFormat="1" applyFont="1" applyAlignment="1">
      <alignment horizontal="center" vertical="top"/>
    </xf>
    <xf numFmtId="0" fontId="1" fillId="0" borderId="2" xfId="0" applyFont="1" applyBorder="1" applyAlignment="1">
      <alignment horizontal="center" vertical="center" wrapText="1"/>
    </xf>
    <xf numFmtId="0" fontId="4" fillId="0" borderId="0" xfId="0" applyFont="1" applyAlignment="1">
      <alignment horizontal="left" vertical="top" wrapText="1"/>
    </xf>
    <xf numFmtId="0" fontId="1" fillId="0" borderId="3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 wrapText="1"/>
    </xf>
    <xf numFmtId="164" fontId="4" fillId="0" borderId="0" xfId="0" applyNumberFormat="1" applyFont="1" applyAlignment="1">
      <alignment horizontal="right"/>
    </xf>
    <xf numFmtId="0" fontId="4" fillId="0" borderId="0" xfId="0" applyFont="1" applyAlignment="1">
      <alignment horizontal="center" wrapText="1"/>
    </xf>
    <xf numFmtId="14" fontId="4" fillId="0" borderId="0" xfId="0" applyNumberFormat="1" applyFont="1" applyAlignment="1">
      <alignment horizontal="center"/>
    </xf>
    <xf numFmtId="14" fontId="1" fillId="0" borderId="0" xfId="0" applyNumberFormat="1" applyFont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IU127"/>
  <sheetViews>
    <sheetView tabSelected="1" zoomScaleNormal="100" workbookViewId="0">
      <selection activeCell="C17" sqref="C17"/>
    </sheetView>
  </sheetViews>
  <sheetFormatPr defaultColWidth="0" defaultRowHeight="15.75" x14ac:dyDescent="0.25"/>
  <cols>
    <col min="1" max="1" width="6.7109375" style="7" customWidth="1"/>
    <col min="2" max="2" width="35.5703125" style="6" customWidth="1"/>
    <col min="3" max="3" width="7.5703125" style="8" customWidth="1"/>
    <col min="4" max="7" width="6.7109375" style="8" customWidth="1"/>
    <col min="8" max="8" width="8.5703125" style="8" customWidth="1"/>
    <col min="9" max="9" width="9.85546875" style="8" customWidth="1"/>
    <col min="10" max="22" width="8.85546875" style="8" hidden="1" customWidth="1"/>
    <col min="23" max="23" width="7.140625" style="8" hidden="1" customWidth="1"/>
    <col min="24" max="25" width="5.7109375" style="8" hidden="1" customWidth="1"/>
    <col min="26" max="26" width="7.28515625" style="8" hidden="1" customWidth="1"/>
    <col min="27" max="28" width="5.7109375" style="8" hidden="1" customWidth="1"/>
    <col min="29" max="29" width="7" style="8" hidden="1" customWidth="1"/>
    <col min="30" max="31" width="5.7109375" style="8" hidden="1" customWidth="1"/>
    <col min="32" max="32" width="5" style="8" hidden="1" customWidth="1"/>
    <col min="33" max="33" width="5.7109375" style="8" hidden="1" customWidth="1"/>
    <col min="34" max="34" width="4" style="8" hidden="1" customWidth="1"/>
    <col min="35" max="35" width="8.140625" style="8" hidden="1" customWidth="1"/>
    <col min="36" max="80" width="8.85546875" style="1" hidden="1" customWidth="1"/>
    <col min="81" max="82" width="7.7109375" style="12" hidden="1" customWidth="1"/>
    <col min="83" max="84" width="7.7109375" style="1" hidden="1" customWidth="1"/>
    <col min="85" max="85" width="7.7109375" style="1" customWidth="1"/>
    <col min="86" max="92" width="9.140625" style="1" customWidth="1"/>
    <col min="93" max="93" width="8.7109375" style="1" customWidth="1"/>
    <col min="94" max="95" width="9.140625" style="1" hidden="1" customWidth="1"/>
    <col min="96" max="213" width="9.140625" style="1" customWidth="1"/>
    <col min="214" max="255" width="0" style="1" hidden="1" customWidth="1"/>
    <col min="256" max="16384" width="12.5703125" style="1" hidden="1"/>
  </cols>
  <sheetData>
    <row r="1" spans="1:95" ht="75.75" customHeight="1" x14ac:dyDescent="0.25">
      <c r="A1" s="1"/>
      <c r="B1" s="17" t="s">
        <v>144</v>
      </c>
      <c r="C1" s="1"/>
      <c r="D1" s="1"/>
      <c r="E1" s="1"/>
      <c r="F1" s="1"/>
      <c r="G1" s="37" t="s">
        <v>137</v>
      </c>
      <c r="H1" s="37"/>
      <c r="I1" s="37"/>
      <c r="J1" s="37"/>
      <c r="K1" s="37"/>
      <c r="L1" s="37"/>
      <c r="M1" s="37"/>
      <c r="N1" s="37"/>
      <c r="O1" s="37"/>
      <c r="P1" s="37"/>
      <c r="Q1" s="37"/>
      <c r="R1" s="37"/>
      <c r="S1" s="37"/>
      <c r="T1" s="37"/>
      <c r="U1" s="37"/>
      <c r="V1" s="37"/>
      <c r="W1" s="37"/>
      <c r="X1" s="37"/>
      <c r="Y1" s="37"/>
      <c r="Z1" s="37"/>
      <c r="AA1" s="37"/>
      <c r="AB1" s="37"/>
      <c r="AC1" s="37"/>
      <c r="AD1" s="37"/>
      <c r="AE1" s="37"/>
      <c r="AF1" s="37"/>
      <c r="AG1" s="37"/>
      <c r="AH1" s="37"/>
      <c r="AI1" s="37"/>
      <c r="AJ1" s="37"/>
      <c r="AK1" s="37"/>
      <c r="AL1" s="37"/>
      <c r="AM1" s="37"/>
      <c r="AN1" s="37"/>
      <c r="AO1" s="37"/>
      <c r="AP1" s="37"/>
      <c r="AQ1" s="37"/>
      <c r="AR1" s="37"/>
      <c r="AS1" s="37"/>
      <c r="AT1" s="37"/>
      <c r="AU1" s="37"/>
      <c r="AV1" s="37"/>
      <c r="AW1" s="37"/>
      <c r="AX1" s="37"/>
      <c r="AY1" s="37"/>
      <c r="AZ1" s="37"/>
      <c r="BA1" s="37"/>
      <c r="BB1" s="37"/>
      <c r="BC1" s="37"/>
      <c r="BD1" s="37"/>
      <c r="BE1" s="37"/>
      <c r="BF1" s="37"/>
      <c r="BG1" s="37"/>
      <c r="BH1" s="37"/>
      <c r="BI1" s="37"/>
      <c r="BJ1" s="37"/>
      <c r="BK1" s="37"/>
      <c r="BL1" s="37"/>
      <c r="BM1" s="37"/>
      <c r="BN1" s="37"/>
      <c r="BO1" s="37"/>
      <c r="BP1" s="37"/>
      <c r="BQ1" s="37"/>
      <c r="BR1" s="37"/>
      <c r="BS1" s="37"/>
      <c r="BT1" s="37"/>
      <c r="BU1" s="37"/>
      <c r="BV1" s="37"/>
      <c r="BW1" s="37"/>
      <c r="BX1" s="37"/>
      <c r="BY1" s="37"/>
      <c r="BZ1" s="37"/>
      <c r="CA1" s="37"/>
      <c r="CB1" s="37"/>
      <c r="CC1" s="37"/>
      <c r="CD1" s="2" t="str">
        <f>IF(B5&lt;&gt;"",B5,"")</f>
        <v/>
      </c>
      <c r="CL1" s="37" t="s">
        <v>138</v>
      </c>
      <c r="CM1" s="37"/>
      <c r="CN1" s="37"/>
      <c r="CO1" s="37"/>
    </row>
    <row r="2" spans="1:95" ht="38.25" customHeight="1" x14ac:dyDescent="0.25">
      <c r="A2" s="44" t="s">
        <v>143</v>
      </c>
      <c r="B2" s="44"/>
      <c r="C2" s="44"/>
      <c r="D2" s="44"/>
      <c r="E2" s="44"/>
      <c r="F2" s="44"/>
      <c r="G2" s="44"/>
      <c r="H2" s="44"/>
      <c r="I2" s="44"/>
      <c r="J2" s="44"/>
      <c r="K2" s="44"/>
      <c r="L2" s="44"/>
      <c r="M2" s="44"/>
      <c r="N2" s="44"/>
      <c r="O2" s="44"/>
      <c r="P2" s="44"/>
      <c r="Q2" s="44"/>
      <c r="R2" s="44"/>
      <c r="S2" s="44"/>
      <c r="T2" s="44"/>
      <c r="U2" s="44"/>
      <c r="V2" s="44"/>
      <c r="W2" s="44"/>
      <c r="X2" s="44"/>
      <c r="Y2" s="44"/>
      <c r="Z2" s="44"/>
      <c r="AA2" s="44"/>
      <c r="AB2" s="44"/>
      <c r="AC2" s="44"/>
      <c r="AD2" s="44"/>
      <c r="AE2" s="44"/>
      <c r="AF2" s="44"/>
      <c r="AG2" s="44"/>
      <c r="AH2" s="44"/>
      <c r="AI2" s="44"/>
      <c r="AJ2" s="44"/>
      <c r="AK2" s="44"/>
      <c r="AL2" s="44"/>
      <c r="AM2" s="44"/>
      <c r="AN2" s="44"/>
      <c r="AO2" s="44"/>
      <c r="AP2" s="44"/>
      <c r="AQ2" s="44"/>
      <c r="AR2" s="44"/>
      <c r="AS2" s="44"/>
      <c r="AT2" s="44"/>
      <c r="AU2" s="44"/>
      <c r="AV2" s="44"/>
      <c r="AW2" s="44"/>
      <c r="AX2" s="44"/>
      <c r="AY2" s="44"/>
      <c r="AZ2" s="44"/>
      <c r="BA2" s="44"/>
      <c r="BB2" s="44"/>
      <c r="BC2" s="44"/>
      <c r="BD2" s="44"/>
      <c r="BE2" s="44"/>
      <c r="BF2" s="44"/>
      <c r="BG2" s="44"/>
      <c r="BH2" s="44"/>
      <c r="BI2" s="44"/>
      <c r="BJ2" s="44"/>
      <c r="BK2" s="44"/>
      <c r="BL2" s="44"/>
      <c r="BM2" s="44"/>
      <c r="BN2" s="44"/>
      <c r="BO2" s="44"/>
      <c r="BP2" s="44"/>
      <c r="BQ2" s="44"/>
      <c r="BR2" s="44"/>
      <c r="BS2" s="44"/>
      <c r="BT2" s="44"/>
      <c r="BU2" s="44"/>
      <c r="BV2" s="44"/>
      <c r="BW2" s="44"/>
      <c r="BX2" s="44"/>
      <c r="BY2" s="44"/>
      <c r="BZ2" s="44"/>
      <c r="CA2" s="44"/>
      <c r="CB2" s="44"/>
      <c r="CC2" s="44"/>
      <c r="CD2" s="44"/>
      <c r="CE2" s="44"/>
      <c r="CF2" s="44"/>
      <c r="CG2" s="44"/>
      <c r="CH2" s="44"/>
      <c r="CI2" s="44"/>
      <c r="CJ2" s="44"/>
      <c r="CK2" s="44"/>
      <c r="CL2" s="44"/>
      <c r="CM2" s="44"/>
      <c r="CN2" s="44"/>
      <c r="CO2" s="44"/>
    </row>
    <row r="3" spans="1:95" s="5" customFormat="1" ht="18.75" customHeight="1" x14ac:dyDescent="0.25">
      <c r="A3" s="45" t="s">
        <v>147</v>
      </c>
      <c r="B3" s="46"/>
      <c r="C3" s="46"/>
      <c r="D3" s="46"/>
      <c r="E3" s="46"/>
      <c r="F3" s="46"/>
      <c r="G3" s="46"/>
      <c r="H3" s="46"/>
      <c r="I3" s="46"/>
      <c r="J3" s="46"/>
      <c r="K3" s="46"/>
      <c r="L3" s="46"/>
      <c r="M3" s="46"/>
      <c r="N3" s="46"/>
      <c r="O3" s="46"/>
      <c r="P3" s="46"/>
      <c r="Q3" s="46"/>
      <c r="R3" s="46"/>
      <c r="S3" s="46"/>
      <c r="T3" s="46"/>
      <c r="U3" s="46"/>
      <c r="V3" s="46"/>
      <c r="W3" s="46"/>
      <c r="X3" s="46"/>
      <c r="Y3" s="46"/>
      <c r="Z3" s="46"/>
      <c r="AA3" s="46"/>
      <c r="AB3" s="46"/>
      <c r="AC3" s="46"/>
      <c r="AD3" s="46"/>
      <c r="AE3" s="46"/>
      <c r="AF3" s="46"/>
      <c r="AG3" s="46"/>
      <c r="AH3" s="46"/>
      <c r="AI3" s="46"/>
      <c r="AJ3" s="46"/>
      <c r="AK3" s="46"/>
      <c r="AL3" s="46"/>
      <c r="AM3" s="46"/>
      <c r="AN3" s="46"/>
      <c r="AO3" s="46"/>
      <c r="AP3" s="46"/>
      <c r="AQ3" s="46"/>
      <c r="AR3" s="46"/>
      <c r="AS3" s="46"/>
      <c r="AT3" s="46"/>
      <c r="AU3" s="46"/>
      <c r="AV3" s="46"/>
      <c r="AW3" s="46"/>
      <c r="AX3" s="46"/>
      <c r="AY3" s="46"/>
      <c r="AZ3" s="46"/>
      <c r="BA3" s="46"/>
      <c r="BB3" s="46"/>
      <c r="BC3" s="46"/>
      <c r="BD3" s="46"/>
      <c r="BE3" s="46"/>
      <c r="BF3" s="46"/>
      <c r="BG3" s="46"/>
      <c r="BH3" s="46"/>
      <c r="BI3" s="46"/>
      <c r="BJ3" s="46"/>
      <c r="BK3" s="46"/>
      <c r="BL3" s="46"/>
      <c r="BM3" s="46"/>
      <c r="BN3" s="46"/>
      <c r="BO3" s="46"/>
      <c r="BP3" s="46"/>
      <c r="BQ3" s="46"/>
      <c r="BR3" s="46"/>
      <c r="BS3" s="46"/>
      <c r="BT3" s="46"/>
      <c r="BU3" s="46"/>
      <c r="BV3" s="46"/>
      <c r="BW3" s="46"/>
      <c r="BX3" s="46"/>
      <c r="BY3" s="46"/>
      <c r="BZ3" s="46"/>
      <c r="CA3" s="46"/>
      <c r="CB3" s="46"/>
      <c r="CC3" s="46"/>
      <c r="CD3" s="46"/>
      <c r="CE3" s="46"/>
      <c r="CF3" s="46"/>
      <c r="CG3" s="46"/>
      <c r="CH3" s="46"/>
      <c r="CI3" s="46"/>
      <c r="CJ3" s="46"/>
      <c r="CK3" s="46"/>
      <c r="CL3" s="46"/>
      <c r="CM3" s="46"/>
      <c r="CN3" s="46"/>
      <c r="CO3" s="46"/>
    </row>
    <row r="4" spans="1:95" ht="38.25" hidden="1" customHeight="1" x14ac:dyDescent="0.25">
      <c r="A4" s="1"/>
      <c r="B4" s="1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CC4" s="1"/>
      <c r="CD4" s="1"/>
    </row>
    <row r="5" spans="1:95" ht="38.25" hidden="1" customHeight="1" x14ac:dyDescent="0.25">
      <c r="A5" s="1"/>
      <c r="B5" s="2"/>
      <c r="C5" s="4"/>
      <c r="D5" s="3"/>
      <c r="E5" s="3"/>
      <c r="F5" s="3"/>
      <c r="G5" s="3"/>
      <c r="H5" s="3"/>
      <c r="I5" s="3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CC5" s="1"/>
      <c r="CD5" s="1"/>
    </row>
    <row r="6" spans="1:95" s="16" customFormat="1" ht="38.25" hidden="1" customHeight="1" x14ac:dyDescent="0.25">
      <c r="A6" s="40" t="str">
        <f>IF(Dop!B3&lt;&gt;"",Dop!B3,"")</f>
        <v>Школа 11 лет и старше (обед)</v>
      </c>
      <c r="B6" s="40"/>
      <c r="C6" s="40"/>
      <c r="AI6" s="43">
        <f>IF(Дата_Сост&lt;&gt;"",Дата_Сост,"")</f>
        <v>45170</v>
      </c>
      <c r="AJ6" s="43"/>
      <c r="AK6" s="43"/>
      <c r="AL6" s="43"/>
      <c r="AM6" s="43"/>
      <c r="AN6" s="43"/>
      <c r="AO6" s="43"/>
      <c r="AP6" s="43"/>
      <c r="AQ6" s="43"/>
      <c r="AR6" s="43"/>
      <c r="AS6" s="43"/>
      <c r="AT6" s="43"/>
      <c r="AU6" s="43"/>
      <c r="AV6" s="43"/>
      <c r="AW6" s="43"/>
      <c r="AX6" s="43"/>
      <c r="AY6" s="43"/>
      <c r="AZ6" s="43"/>
      <c r="BA6" s="43"/>
      <c r="BB6" s="43"/>
      <c r="BC6" s="43"/>
      <c r="BD6" s="43"/>
      <c r="BE6" s="43"/>
      <c r="BF6" s="43"/>
      <c r="BG6" s="43"/>
      <c r="BH6" s="43"/>
      <c r="BI6" s="43"/>
      <c r="BJ6" s="43"/>
      <c r="BK6" s="43"/>
      <c r="BL6" s="43"/>
      <c r="BM6" s="43"/>
      <c r="BN6" s="43"/>
      <c r="BO6" s="43"/>
      <c r="BP6" s="43"/>
      <c r="BQ6" s="43"/>
      <c r="BR6" s="43"/>
      <c r="BS6" s="43"/>
      <c r="BT6" s="43"/>
      <c r="BU6" s="43"/>
      <c r="BV6" s="43"/>
      <c r="BW6" s="43"/>
      <c r="BX6" s="43"/>
      <c r="BY6" s="43"/>
      <c r="BZ6" s="43"/>
      <c r="CA6" s="43"/>
      <c r="CB6" s="43"/>
      <c r="CC6" s="43"/>
      <c r="CD6" s="43"/>
    </row>
    <row r="7" spans="1:95" hidden="1" x14ac:dyDescent="0.25">
      <c r="A7" s="1"/>
      <c r="B7" s="1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CC7" s="1"/>
      <c r="CD7" s="1"/>
    </row>
    <row r="8" spans="1:95" ht="29.25" customHeight="1" x14ac:dyDescent="0.25">
      <c r="A8" s="41" t="s">
        <v>83</v>
      </c>
      <c r="B8" s="39" t="s">
        <v>84</v>
      </c>
      <c r="C8" s="39" t="s">
        <v>77</v>
      </c>
      <c r="D8" s="39" t="s">
        <v>1</v>
      </c>
      <c r="E8" s="39"/>
      <c r="F8" s="39" t="s">
        <v>5</v>
      </c>
      <c r="G8" s="39"/>
      <c r="H8" s="39" t="s">
        <v>78</v>
      </c>
      <c r="I8" s="39" t="s">
        <v>4</v>
      </c>
      <c r="J8" s="10" t="s">
        <v>6</v>
      </c>
      <c r="K8" s="10" t="s">
        <v>7</v>
      </c>
      <c r="L8" s="10" t="s">
        <v>69</v>
      </c>
      <c r="M8" s="10" t="s">
        <v>8</v>
      </c>
      <c r="N8" s="10" t="s">
        <v>9</v>
      </c>
      <c r="O8" s="10" t="s">
        <v>10</v>
      </c>
      <c r="P8" s="10" t="s">
        <v>11</v>
      </c>
      <c r="Q8" s="10" t="s">
        <v>12</v>
      </c>
      <c r="R8" s="10" t="s">
        <v>13</v>
      </c>
      <c r="S8" s="10" t="s">
        <v>14</v>
      </c>
      <c r="T8" s="10" t="s">
        <v>15</v>
      </c>
      <c r="U8" s="10" t="s">
        <v>16</v>
      </c>
      <c r="V8" s="10" t="s">
        <v>17</v>
      </c>
      <c r="W8" s="39" t="s">
        <v>74</v>
      </c>
      <c r="X8" s="39"/>
      <c r="Y8" s="39"/>
      <c r="Z8" s="39"/>
      <c r="AA8" s="14" t="s">
        <v>73</v>
      </c>
      <c r="AB8" s="14"/>
      <c r="AC8" s="14"/>
      <c r="AD8" s="14"/>
      <c r="AE8" s="14"/>
      <c r="AF8" s="14"/>
      <c r="AG8" s="14"/>
      <c r="AH8" s="14"/>
      <c r="AI8" s="39" t="s">
        <v>85</v>
      </c>
      <c r="AJ8" s="15" t="s">
        <v>25</v>
      </c>
      <c r="AK8" s="15" t="s">
        <v>26</v>
      </c>
      <c r="AL8" s="15" t="s">
        <v>27</v>
      </c>
      <c r="AM8" s="15" t="s">
        <v>28</v>
      </c>
      <c r="AN8" s="15" t="s">
        <v>29</v>
      </c>
      <c r="AO8" s="15" t="s">
        <v>30</v>
      </c>
      <c r="AP8" s="15" t="s">
        <v>31</v>
      </c>
      <c r="AQ8" s="15" t="s">
        <v>32</v>
      </c>
      <c r="AR8" s="15" t="s">
        <v>33</v>
      </c>
      <c r="AS8" s="15" t="s">
        <v>34</v>
      </c>
      <c r="AT8" s="15" t="s">
        <v>35</v>
      </c>
      <c r="AU8" s="15" t="s">
        <v>36</v>
      </c>
      <c r="AV8" s="15" t="s">
        <v>37</v>
      </c>
      <c r="AW8" s="15" t="s">
        <v>38</v>
      </c>
      <c r="AX8" s="15" t="s">
        <v>39</v>
      </c>
      <c r="AY8" s="15" t="s">
        <v>40</v>
      </c>
      <c r="AZ8" s="15" t="s">
        <v>41</v>
      </c>
      <c r="BA8" s="15" t="s">
        <v>42</v>
      </c>
      <c r="BB8" s="15" t="s">
        <v>43</v>
      </c>
      <c r="BC8" s="15" t="s">
        <v>44</v>
      </c>
      <c r="BD8" s="15" t="s">
        <v>45</v>
      </c>
      <c r="BE8" s="15" t="s">
        <v>46</v>
      </c>
      <c r="BF8" s="15" t="s">
        <v>47</v>
      </c>
      <c r="BG8" s="15" t="s">
        <v>48</v>
      </c>
      <c r="BH8" s="15" t="s">
        <v>49</v>
      </c>
      <c r="BI8" s="15" t="s">
        <v>50</v>
      </c>
      <c r="BJ8" s="15" t="s">
        <v>51</v>
      </c>
      <c r="BK8" s="15" t="s">
        <v>52</v>
      </c>
      <c r="BL8" s="15" t="s">
        <v>53</v>
      </c>
      <c r="BM8" s="15" t="s">
        <v>54</v>
      </c>
      <c r="BN8" s="15" t="s">
        <v>55</v>
      </c>
      <c r="BO8" s="15" t="s">
        <v>56</v>
      </c>
      <c r="BP8" s="15" t="s">
        <v>57</v>
      </c>
      <c r="BQ8" s="15" t="s">
        <v>58</v>
      </c>
      <c r="BR8" s="15" t="s">
        <v>59</v>
      </c>
      <c r="BS8" s="15" t="s">
        <v>60</v>
      </c>
      <c r="BT8" s="15" t="s">
        <v>61</v>
      </c>
      <c r="BU8" s="15" t="s">
        <v>62</v>
      </c>
      <c r="BV8" s="15" t="s">
        <v>63</v>
      </c>
      <c r="BW8" s="15" t="s">
        <v>64</v>
      </c>
      <c r="BX8" s="15" t="s">
        <v>65</v>
      </c>
      <c r="BY8" s="15" t="s">
        <v>66</v>
      </c>
      <c r="BZ8" s="15" t="s">
        <v>67</v>
      </c>
      <c r="CA8" s="15" t="s">
        <v>68</v>
      </c>
      <c r="CB8" s="15"/>
      <c r="CC8" s="39" t="s">
        <v>86</v>
      </c>
      <c r="CD8" s="39" t="s">
        <v>87</v>
      </c>
      <c r="CE8" s="39"/>
      <c r="CF8" s="39"/>
      <c r="CG8" s="39" t="s">
        <v>88</v>
      </c>
      <c r="CH8" s="39" t="s">
        <v>89</v>
      </c>
      <c r="CI8" s="39" t="s">
        <v>90</v>
      </c>
      <c r="CJ8" s="39" t="s">
        <v>91</v>
      </c>
      <c r="CK8" s="39" t="s">
        <v>92</v>
      </c>
      <c r="CL8" s="39" t="s">
        <v>93</v>
      </c>
      <c r="CM8" s="39" t="s">
        <v>94</v>
      </c>
      <c r="CN8" s="39" t="s">
        <v>95</v>
      </c>
      <c r="CO8" s="39" t="s">
        <v>96</v>
      </c>
      <c r="CP8" s="39" t="s">
        <v>97</v>
      </c>
      <c r="CQ8" s="39" t="s">
        <v>98</v>
      </c>
    </row>
    <row r="9" spans="1:95" ht="36.75" customHeight="1" x14ac:dyDescent="0.25">
      <c r="A9" s="42"/>
      <c r="B9" s="39"/>
      <c r="C9" s="39"/>
      <c r="D9" s="9" t="s">
        <v>0</v>
      </c>
      <c r="E9" s="9" t="s">
        <v>2</v>
      </c>
      <c r="F9" s="9" t="s">
        <v>0</v>
      </c>
      <c r="G9" s="9" t="s">
        <v>3</v>
      </c>
      <c r="H9" s="39"/>
      <c r="I9" s="39"/>
      <c r="J9" s="10"/>
      <c r="K9" s="10"/>
      <c r="L9" s="10"/>
      <c r="M9" s="10"/>
      <c r="N9" s="10"/>
      <c r="O9" s="10"/>
      <c r="P9" s="10"/>
      <c r="Q9" s="10"/>
      <c r="R9" s="10"/>
      <c r="S9" s="10"/>
      <c r="T9" s="10"/>
      <c r="U9" s="10"/>
      <c r="V9" s="10"/>
      <c r="W9" s="10" t="s">
        <v>18</v>
      </c>
      <c r="X9" s="10" t="s">
        <v>19</v>
      </c>
      <c r="Y9" s="10" t="s">
        <v>20</v>
      </c>
      <c r="Z9" s="10" t="s">
        <v>21</v>
      </c>
      <c r="AA9" s="10" t="s">
        <v>70</v>
      </c>
      <c r="AB9" s="10" t="s">
        <v>22</v>
      </c>
      <c r="AC9" s="10" t="s">
        <v>71</v>
      </c>
      <c r="AD9" s="10" t="s">
        <v>72</v>
      </c>
      <c r="AE9" s="10" t="s">
        <v>75</v>
      </c>
      <c r="AF9" s="10" t="s">
        <v>76</v>
      </c>
      <c r="AG9" s="10" t="s">
        <v>23</v>
      </c>
      <c r="AH9" s="10" t="s">
        <v>24</v>
      </c>
      <c r="AI9" s="39"/>
      <c r="AJ9" s="15"/>
      <c r="AK9" s="15"/>
      <c r="AL9" s="15"/>
      <c r="AM9" s="15"/>
      <c r="AN9" s="15"/>
      <c r="AO9" s="15"/>
      <c r="AP9" s="15"/>
      <c r="AQ9" s="15"/>
      <c r="AR9" s="15"/>
      <c r="AS9" s="15"/>
      <c r="AT9" s="15"/>
      <c r="AU9" s="15"/>
      <c r="AV9" s="15"/>
      <c r="AW9" s="15"/>
      <c r="AX9" s="15"/>
      <c r="AY9" s="15"/>
      <c r="AZ9" s="15"/>
      <c r="BA9" s="15"/>
      <c r="BB9" s="15"/>
      <c r="BC9" s="15"/>
      <c r="BD9" s="15"/>
      <c r="BE9" s="15"/>
      <c r="BF9" s="15"/>
      <c r="BG9" s="15"/>
      <c r="BH9" s="15"/>
      <c r="BI9" s="15"/>
      <c r="BJ9" s="15"/>
      <c r="BK9" s="15"/>
      <c r="BL9" s="15"/>
      <c r="BM9" s="15"/>
      <c r="BN9" s="15"/>
      <c r="BO9" s="15"/>
      <c r="BP9" s="15"/>
      <c r="BQ9" s="15"/>
      <c r="BR9" s="15"/>
      <c r="BS9" s="15"/>
      <c r="BT9" s="15"/>
      <c r="BU9" s="15"/>
      <c r="BV9" s="15"/>
      <c r="BW9" s="15"/>
      <c r="BX9" s="15"/>
      <c r="BY9" s="15"/>
      <c r="BZ9" s="15"/>
      <c r="CA9" s="15"/>
      <c r="CB9" s="15"/>
      <c r="CC9" s="39"/>
      <c r="CD9" s="39"/>
      <c r="CE9" s="39"/>
      <c r="CF9" s="39"/>
      <c r="CG9" s="39"/>
      <c r="CH9" s="39"/>
      <c r="CI9" s="39"/>
      <c r="CJ9" s="39"/>
      <c r="CK9" s="39"/>
      <c r="CL9" s="39"/>
      <c r="CM9" s="39"/>
      <c r="CN9" s="39"/>
      <c r="CO9" s="39"/>
      <c r="CP9" s="39"/>
      <c r="CQ9" s="39"/>
    </row>
    <row r="10" spans="1:95" ht="15.75" customHeight="1" x14ac:dyDescent="0.25">
      <c r="A10" s="36" t="s">
        <v>133</v>
      </c>
      <c r="B10" s="36"/>
      <c r="C10" s="36"/>
      <c r="D10" s="36"/>
      <c r="E10" s="36"/>
      <c r="F10" s="36"/>
      <c r="G10" s="36"/>
      <c r="H10" s="36"/>
      <c r="I10" s="36"/>
      <c r="J10" s="36"/>
      <c r="K10" s="36"/>
      <c r="L10" s="36"/>
      <c r="M10" s="36"/>
      <c r="N10" s="36"/>
      <c r="O10" s="36"/>
      <c r="P10" s="36"/>
      <c r="Q10" s="36"/>
      <c r="R10" s="36"/>
      <c r="S10" s="36"/>
      <c r="T10" s="36"/>
      <c r="U10" s="36"/>
      <c r="V10" s="36"/>
      <c r="W10" s="36"/>
      <c r="X10" s="36"/>
      <c r="Y10" s="36"/>
      <c r="Z10" s="36"/>
      <c r="AA10" s="36"/>
      <c r="AB10" s="36"/>
      <c r="AC10" s="36"/>
      <c r="AD10" s="36"/>
      <c r="AE10" s="36"/>
      <c r="AF10" s="36"/>
      <c r="AG10" s="36"/>
      <c r="AH10" s="36"/>
      <c r="AI10" s="36"/>
      <c r="AJ10" s="36"/>
      <c r="AK10" s="36"/>
      <c r="AL10" s="36"/>
      <c r="AM10" s="36"/>
      <c r="AN10" s="36"/>
      <c r="AO10" s="36"/>
      <c r="AP10" s="36"/>
      <c r="AQ10" s="36"/>
      <c r="AR10" s="36"/>
      <c r="AS10" s="36"/>
      <c r="AT10" s="36"/>
      <c r="AU10" s="36"/>
      <c r="AV10" s="36"/>
      <c r="AW10" s="36"/>
      <c r="AX10" s="36"/>
      <c r="AY10" s="36"/>
      <c r="AZ10" s="36"/>
      <c r="BA10" s="36"/>
      <c r="BB10" s="36"/>
      <c r="BC10" s="36"/>
      <c r="BD10" s="36"/>
      <c r="BE10" s="36"/>
      <c r="BF10" s="36"/>
      <c r="BG10" s="36"/>
      <c r="BH10" s="36"/>
      <c r="BI10" s="36"/>
      <c r="BJ10" s="36"/>
      <c r="BK10" s="36"/>
      <c r="BL10" s="36"/>
      <c r="BM10" s="36"/>
      <c r="BN10" s="36"/>
      <c r="BO10" s="36"/>
      <c r="BP10" s="36"/>
      <c r="BQ10" s="36"/>
      <c r="BR10" s="36"/>
      <c r="BS10" s="36"/>
      <c r="BT10" s="36"/>
      <c r="BU10" s="36"/>
      <c r="BV10" s="36"/>
      <c r="BW10" s="36"/>
      <c r="BX10" s="36"/>
      <c r="BY10" s="36"/>
      <c r="BZ10" s="36"/>
      <c r="CA10" s="36"/>
      <c r="CB10" s="36"/>
      <c r="CC10" s="36"/>
      <c r="CD10" s="36"/>
      <c r="CE10" s="36"/>
      <c r="CF10" s="36"/>
      <c r="CG10" s="36"/>
      <c r="CH10" s="36"/>
      <c r="CI10" s="36"/>
      <c r="CJ10" s="36"/>
      <c r="CK10" s="36"/>
      <c r="CL10" s="36"/>
      <c r="CM10" s="36"/>
      <c r="CN10" s="36"/>
      <c r="CO10" s="36"/>
      <c r="CP10" s="33"/>
      <c r="CQ10" s="33"/>
    </row>
    <row r="11" spans="1:95" ht="15.75" customHeight="1" x14ac:dyDescent="0.25">
      <c r="A11" s="33"/>
      <c r="B11" s="33" t="s">
        <v>134</v>
      </c>
      <c r="C11" s="33"/>
      <c r="D11" s="33"/>
      <c r="E11" s="33"/>
      <c r="F11" s="33"/>
      <c r="G11" s="33"/>
      <c r="H11" s="33"/>
      <c r="I11" s="33"/>
      <c r="J11" s="34"/>
      <c r="K11" s="34"/>
      <c r="L11" s="34"/>
      <c r="M11" s="34"/>
      <c r="N11" s="34"/>
      <c r="O11" s="34"/>
      <c r="P11" s="34"/>
      <c r="Q11" s="34"/>
      <c r="R11" s="34"/>
      <c r="S11" s="34"/>
      <c r="T11" s="34"/>
      <c r="U11" s="34"/>
      <c r="V11" s="34"/>
      <c r="W11" s="34"/>
      <c r="X11" s="34"/>
      <c r="Y11" s="34"/>
      <c r="Z11" s="34"/>
      <c r="AA11" s="34"/>
      <c r="AB11" s="34"/>
      <c r="AC11" s="34"/>
      <c r="AD11" s="34"/>
      <c r="AE11" s="34"/>
      <c r="AF11" s="34"/>
      <c r="AG11" s="34"/>
      <c r="AH11" s="34"/>
      <c r="AI11" s="33"/>
      <c r="AJ11" s="19"/>
      <c r="AK11" s="19"/>
      <c r="AL11" s="19"/>
      <c r="AM11" s="19"/>
      <c r="AN11" s="19"/>
      <c r="AO11" s="19"/>
      <c r="AP11" s="19"/>
      <c r="AQ11" s="19"/>
      <c r="AR11" s="19"/>
      <c r="AS11" s="19"/>
      <c r="AT11" s="19"/>
      <c r="AU11" s="19"/>
      <c r="AV11" s="19"/>
      <c r="AW11" s="19"/>
      <c r="AX11" s="19"/>
      <c r="AY11" s="19"/>
      <c r="AZ11" s="19"/>
      <c r="BA11" s="19"/>
      <c r="BB11" s="19"/>
      <c r="BC11" s="19"/>
      <c r="BD11" s="19"/>
      <c r="BE11" s="19"/>
      <c r="BF11" s="19"/>
      <c r="BG11" s="19"/>
      <c r="BH11" s="19"/>
      <c r="BI11" s="19"/>
      <c r="BJ11" s="19"/>
      <c r="BK11" s="19"/>
      <c r="BL11" s="19"/>
      <c r="BM11" s="19"/>
      <c r="BN11" s="19"/>
      <c r="BO11" s="19"/>
      <c r="BP11" s="19"/>
      <c r="BQ11" s="19"/>
      <c r="BR11" s="19"/>
      <c r="BS11" s="19"/>
      <c r="BT11" s="19"/>
      <c r="BU11" s="19"/>
      <c r="BV11" s="19"/>
      <c r="BW11" s="19"/>
      <c r="BX11" s="19"/>
      <c r="BY11" s="19"/>
      <c r="BZ11" s="19"/>
      <c r="CA11" s="19"/>
      <c r="CB11" s="19"/>
      <c r="CC11" s="33"/>
      <c r="CD11" s="33"/>
      <c r="CE11" s="33"/>
      <c r="CF11" s="33"/>
      <c r="CG11" s="33"/>
      <c r="CH11" s="33"/>
      <c r="CI11" s="33"/>
      <c r="CJ11" s="33"/>
      <c r="CK11" s="33"/>
      <c r="CL11" s="33"/>
      <c r="CM11" s="33"/>
      <c r="CN11" s="33"/>
      <c r="CO11" s="33"/>
      <c r="CP11" s="33"/>
      <c r="CQ11" s="33"/>
    </row>
    <row r="12" spans="1:95" x14ac:dyDescent="0.25">
      <c r="B12" s="18" t="s">
        <v>145</v>
      </c>
      <c r="CD12" s="13"/>
    </row>
    <row r="13" spans="1:95" s="27" customFormat="1" x14ac:dyDescent="0.25">
      <c r="A13" s="24" t="str">
        <f>"-"</f>
        <v>-</v>
      </c>
      <c r="B13" s="25" t="s">
        <v>101</v>
      </c>
      <c r="C13" s="26" t="str">
        <f>"30"</f>
        <v>30</v>
      </c>
      <c r="D13" s="26">
        <v>1.98</v>
      </c>
      <c r="E13" s="26">
        <v>0</v>
      </c>
      <c r="F13" s="26">
        <v>0.2</v>
      </c>
      <c r="G13" s="26">
        <v>0.2</v>
      </c>
      <c r="H13" s="26">
        <v>14.07</v>
      </c>
      <c r="I13" s="26">
        <v>67.170299999999997</v>
      </c>
      <c r="J13" s="26">
        <v>0</v>
      </c>
      <c r="K13" s="26">
        <v>0</v>
      </c>
      <c r="L13" s="26">
        <v>0</v>
      </c>
      <c r="M13" s="26">
        <v>0</v>
      </c>
      <c r="N13" s="26">
        <v>0.33</v>
      </c>
      <c r="O13" s="26">
        <v>13.68</v>
      </c>
      <c r="P13" s="26">
        <v>0.06</v>
      </c>
      <c r="Q13" s="26">
        <v>0</v>
      </c>
      <c r="R13" s="26">
        <v>0</v>
      </c>
      <c r="S13" s="26">
        <v>0</v>
      </c>
      <c r="T13" s="26">
        <v>0.54</v>
      </c>
      <c r="U13" s="26">
        <v>0</v>
      </c>
      <c r="V13" s="26">
        <v>0</v>
      </c>
      <c r="W13" s="26">
        <v>0</v>
      </c>
      <c r="X13" s="26">
        <v>0</v>
      </c>
      <c r="Y13" s="26">
        <v>0</v>
      </c>
      <c r="Z13" s="26">
        <v>0</v>
      </c>
      <c r="AA13" s="26">
        <v>0</v>
      </c>
      <c r="AB13" s="26">
        <v>0</v>
      </c>
      <c r="AC13" s="26">
        <v>0</v>
      </c>
      <c r="AD13" s="26">
        <v>0</v>
      </c>
      <c r="AE13" s="26">
        <v>0</v>
      </c>
      <c r="AF13" s="26">
        <v>0</v>
      </c>
      <c r="AG13" s="26">
        <v>0</v>
      </c>
      <c r="AH13" s="26">
        <v>0</v>
      </c>
      <c r="AI13" s="26">
        <v>0</v>
      </c>
      <c r="AJ13" s="27">
        <v>0</v>
      </c>
      <c r="AK13" s="27">
        <v>95.79</v>
      </c>
      <c r="AL13" s="27">
        <v>99.7</v>
      </c>
      <c r="AM13" s="27">
        <v>152.69</v>
      </c>
      <c r="AN13" s="27">
        <v>50.63</v>
      </c>
      <c r="AO13" s="27">
        <v>30.02</v>
      </c>
      <c r="AP13" s="27">
        <v>60.03</v>
      </c>
      <c r="AQ13" s="27">
        <v>22.71</v>
      </c>
      <c r="AR13" s="27">
        <v>108.58</v>
      </c>
      <c r="AS13" s="27">
        <v>67.34</v>
      </c>
      <c r="AT13" s="27">
        <v>93.96</v>
      </c>
      <c r="AU13" s="27">
        <v>77.52</v>
      </c>
      <c r="AV13" s="27">
        <v>40.72</v>
      </c>
      <c r="AW13" s="27">
        <v>72.040000000000006</v>
      </c>
      <c r="AX13" s="27">
        <v>602.39</v>
      </c>
      <c r="AY13" s="27">
        <v>0</v>
      </c>
      <c r="AZ13" s="27">
        <v>196.27</v>
      </c>
      <c r="BA13" s="27">
        <v>85.35</v>
      </c>
      <c r="BB13" s="27">
        <v>56.64</v>
      </c>
      <c r="BC13" s="27">
        <v>44.89</v>
      </c>
      <c r="BD13" s="27">
        <v>0</v>
      </c>
      <c r="BE13" s="27">
        <v>0</v>
      </c>
      <c r="BF13" s="27">
        <v>0</v>
      </c>
      <c r="BG13" s="27">
        <v>0</v>
      </c>
      <c r="BH13" s="27">
        <v>0</v>
      </c>
      <c r="BI13" s="27">
        <v>0</v>
      </c>
      <c r="BJ13" s="27">
        <v>0</v>
      </c>
      <c r="BK13" s="27">
        <v>0.02</v>
      </c>
      <c r="BL13" s="27">
        <v>0</v>
      </c>
      <c r="BM13" s="27">
        <v>0</v>
      </c>
      <c r="BN13" s="27">
        <v>0</v>
      </c>
      <c r="BO13" s="27">
        <v>0</v>
      </c>
      <c r="BP13" s="27">
        <v>0</v>
      </c>
      <c r="BQ13" s="27">
        <v>0</v>
      </c>
      <c r="BR13" s="27">
        <v>0</v>
      </c>
      <c r="BS13" s="27">
        <v>0.02</v>
      </c>
      <c r="BT13" s="27">
        <v>0</v>
      </c>
      <c r="BU13" s="27">
        <v>0</v>
      </c>
      <c r="BV13" s="27">
        <v>0.08</v>
      </c>
      <c r="BW13" s="27">
        <v>0</v>
      </c>
      <c r="BX13" s="27">
        <v>0</v>
      </c>
      <c r="BY13" s="27">
        <v>0</v>
      </c>
      <c r="BZ13" s="27">
        <v>0</v>
      </c>
      <c r="CA13" s="27">
        <v>0</v>
      </c>
      <c r="CB13" s="27">
        <v>11.73</v>
      </c>
      <c r="CC13" s="28"/>
      <c r="CD13" s="28"/>
      <c r="CE13" s="27">
        <v>0</v>
      </c>
      <c r="CG13" s="27">
        <v>0</v>
      </c>
      <c r="CH13" s="27">
        <v>0</v>
      </c>
      <c r="CI13" s="27">
        <v>0</v>
      </c>
      <c r="CJ13" s="27">
        <v>570</v>
      </c>
      <c r="CK13" s="27">
        <v>219.6</v>
      </c>
      <c r="CL13" s="27">
        <v>394.8</v>
      </c>
      <c r="CM13" s="27">
        <v>4.5599999999999996</v>
      </c>
      <c r="CN13" s="27">
        <v>4.5599999999999996</v>
      </c>
      <c r="CO13" s="27">
        <v>4.5599999999999996</v>
      </c>
      <c r="CP13" s="27">
        <v>0</v>
      </c>
      <c r="CQ13" s="27">
        <v>0</v>
      </c>
    </row>
    <row r="14" spans="1:95" s="27" customFormat="1" x14ac:dyDescent="0.25">
      <c r="A14" s="24" t="str">
        <f>"-"</f>
        <v>-</v>
      </c>
      <c r="B14" s="25" t="s">
        <v>102</v>
      </c>
      <c r="C14" s="26" t="str">
        <f>"30"</f>
        <v>30</v>
      </c>
      <c r="D14" s="26">
        <v>1.98</v>
      </c>
      <c r="E14" s="26">
        <v>0</v>
      </c>
      <c r="F14" s="26">
        <v>0.36</v>
      </c>
      <c r="G14" s="26">
        <v>0.36</v>
      </c>
      <c r="H14" s="26">
        <v>12.51</v>
      </c>
      <c r="I14" s="26">
        <v>58.013999999999996</v>
      </c>
      <c r="J14" s="26">
        <v>0.06</v>
      </c>
      <c r="K14" s="26">
        <v>0</v>
      </c>
      <c r="L14" s="26">
        <v>0</v>
      </c>
      <c r="M14" s="26">
        <v>0</v>
      </c>
      <c r="N14" s="26">
        <v>0.36</v>
      </c>
      <c r="O14" s="26">
        <v>9.66</v>
      </c>
      <c r="P14" s="26">
        <v>2.4900000000000002</v>
      </c>
      <c r="Q14" s="26">
        <v>0</v>
      </c>
      <c r="R14" s="26">
        <v>0</v>
      </c>
      <c r="S14" s="26">
        <v>0.3</v>
      </c>
      <c r="T14" s="26">
        <v>0.75</v>
      </c>
      <c r="U14" s="26">
        <v>183</v>
      </c>
      <c r="V14" s="26">
        <v>73.5</v>
      </c>
      <c r="W14" s="26">
        <v>10.5</v>
      </c>
      <c r="X14" s="26">
        <v>14.1</v>
      </c>
      <c r="Y14" s="26">
        <v>47.4</v>
      </c>
      <c r="Z14" s="26">
        <v>1.17</v>
      </c>
      <c r="AA14" s="26">
        <v>0</v>
      </c>
      <c r="AB14" s="26">
        <v>1.5</v>
      </c>
      <c r="AC14" s="26">
        <v>0.3</v>
      </c>
      <c r="AD14" s="26">
        <v>0.42</v>
      </c>
      <c r="AE14" s="26">
        <v>0.05</v>
      </c>
      <c r="AF14" s="26">
        <v>0.02</v>
      </c>
      <c r="AG14" s="26">
        <v>0.21</v>
      </c>
      <c r="AH14" s="26">
        <v>0.6</v>
      </c>
      <c r="AI14" s="26">
        <v>0</v>
      </c>
      <c r="AJ14" s="27">
        <v>0</v>
      </c>
      <c r="AK14" s="27">
        <v>96.6</v>
      </c>
      <c r="AL14" s="27">
        <v>74.400000000000006</v>
      </c>
      <c r="AM14" s="27">
        <v>128.1</v>
      </c>
      <c r="AN14" s="27">
        <v>66.900000000000006</v>
      </c>
      <c r="AO14" s="27">
        <v>27.9</v>
      </c>
      <c r="AP14" s="27">
        <v>59.4</v>
      </c>
      <c r="AQ14" s="27">
        <v>24</v>
      </c>
      <c r="AR14" s="27">
        <v>111.3</v>
      </c>
      <c r="AS14" s="27">
        <v>89.1</v>
      </c>
      <c r="AT14" s="27">
        <v>87.3</v>
      </c>
      <c r="AU14" s="27">
        <v>139.19999999999999</v>
      </c>
      <c r="AV14" s="27">
        <v>37.200000000000003</v>
      </c>
      <c r="AW14" s="27">
        <v>93</v>
      </c>
      <c r="AX14" s="27">
        <v>467.7</v>
      </c>
      <c r="AY14" s="27">
        <v>0</v>
      </c>
      <c r="AZ14" s="27">
        <v>157.80000000000001</v>
      </c>
      <c r="BA14" s="27">
        <v>87.3</v>
      </c>
      <c r="BB14" s="27">
        <v>54</v>
      </c>
      <c r="BC14" s="27">
        <v>39</v>
      </c>
      <c r="BD14" s="27">
        <v>0</v>
      </c>
      <c r="BE14" s="27">
        <v>0</v>
      </c>
      <c r="BF14" s="27">
        <v>0</v>
      </c>
      <c r="BG14" s="27">
        <v>0</v>
      </c>
      <c r="BH14" s="27">
        <v>0</v>
      </c>
      <c r="BI14" s="27">
        <v>0</v>
      </c>
      <c r="BJ14" s="27">
        <v>0</v>
      </c>
      <c r="BK14" s="27">
        <v>0.04</v>
      </c>
      <c r="BL14" s="27">
        <v>0</v>
      </c>
      <c r="BM14" s="27">
        <v>0</v>
      </c>
      <c r="BN14" s="27">
        <v>0.01</v>
      </c>
      <c r="BO14" s="27">
        <v>0</v>
      </c>
      <c r="BP14" s="27">
        <v>0</v>
      </c>
      <c r="BQ14" s="27">
        <v>0</v>
      </c>
      <c r="BR14" s="27">
        <v>0</v>
      </c>
      <c r="BS14" s="27">
        <v>0.03</v>
      </c>
      <c r="BT14" s="27">
        <v>0</v>
      </c>
      <c r="BU14" s="27">
        <v>0</v>
      </c>
      <c r="BV14" s="27">
        <v>0.14000000000000001</v>
      </c>
      <c r="BW14" s="27">
        <v>0.02</v>
      </c>
      <c r="BX14" s="27">
        <v>0</v>
      </c>
      <c r="BY14" s="27">
        <v>0</v>
      </c>
      <c r="BZ14" s="27">
        <v>0</v>
      </c>
      <c r="CA14" s="27">
        <v>0</v>
      </c>
      <c r="CB14" s="27">
        <v>14.1</v>
      </c>
      <c r="CC14" s="28"/>
      <c r="CD14" s="28"/>
      <c r="CE14" s="27">
        <v>0.25</v>
      </c>
      <c r="CG14" s="27">
        <v>5</v>
      </c>
      <c r="CH14" s="27">
        <v>5</v>
      </c>
      <c r="CI14" s="27">
        <v>5</v>
      </c>
      <c r="CJ14" s="27">
        <v>950</v>
      </c>
      <c r="CK14" s="27">
        <v>366</v>
      </c>
      <c r="CL14" s="27">
        <v>658</v>
      </c>
      <c r="CM14" s="27">
        <v>9.5</v>
      </c>
      <c r="CN14" s="27">
        <v>7.9</v>
      </c>
      <c r="CO14" s="27">
        <v>8.6999999999999993</v>
      </c>
      <c r="CP14" s="27">
        <v>0</v>
      </c>
      <c r="CQ14" s="27">
        <v>0</v>
      </c>
    </row>
    <row r="15" spans="1:95" s="27" customFormat="1" x14ac:dyDescent="0.25">
      <c r="A15" s="24" t="str">
        <f>"27/10"</f>
        <v>27/10</v>
      </c>
      <c r="B15" s="25" t="s">
        <v>103</v>
      </c>
      <c r="C15" s="26" t="str">
        <f>"200"</f>
        <v>200</v>
      </c>
      <c r="D15" s="26">
        <v>0.2</v>
      </c>
      <c r="E15" s="26">
        <v>0</v>
      </c>
      <c r="F15" s="26">
        <v>0.05</v>
      </c>
      <c r="G15" s="26">
        <v>0.05</v>
      </c>
      <c r="H15" s="26">
        <v>9.92</v>
      </c>
      <c r="I15" s="26">
        <v>38.757300000000001</v>
      </c>
      <c r="J15" s="26">
        <v>0</v>
      </c>
      <c r="K15" s="26">
        <v>0</v>
      </c>
      <c r="L15" s="26">
        <v>0</v>
      </c>
      <c r="M15" s="26">
        <v>0</v>
      </c>
      <c r="N15" s="26">
        <v>9.82</v>
      </c>
      <c r="O15" s="26">
        <v>0</v>
      </c>
      <c r="P15" s="26">
        <v>0.1</v>
      </c>
      <c r="Q15" s="26">
        <v>0</v>
      </c>
      <c r="R15" s="26">
        <v>0</v>
      </c>
      <c r="S15" s="26">
        <v>0</v>
      </c>
      <c r="T15" s="26">
        <v>7.0000000000000007E-2</v>
      </c>
      <c r="U15" s="26">
        <v>0.1</v>
      </c>
      <c r="V15" s="26">
        <v>0.3</v>
      </c>
      <c r="W15" s="26">
        <v>0.28999999999999998</v>
      </c>
      <c r="X15" s="26">
        <v>0</v>
      </c>
      <c r="Y15" s="26">
        <v>0</v>
      </c>
      <c r="Z15" s="26">
        <v>0.03</v>
      </c>
      <c r="AA15" s="26">
        <v>0</v>
      </c>
      <c r="AB15" s="26">
        <v>0</v>
      </c>
      <c r="AC15" s="26">
        <v>0</v>
      </c>
      <c r="AD15" s="26">
        <v>0</v>
      </c>
      <c r="AE15" s="26">
        <v>0</v>
      </c>
      <c r="AF15" s="26">
        <v>0</v>
      </c>
      <c r="AG15" s="26">
        <v>0</v>
      </c>
      <c r="AH15" s="26">
        <v>0</v>
      </c>
      <c r="AI15" s="26">
        <v>0</v>
      </c>
      <c r="AJ15" s="27">
        <v>0</v>
      </c>
      <c r="AK15" s="27">
        <v>0</v>
      </c>
      <c r="AL15" s="27">
        <v>0</v>
      </c>
      <c r="AM15" s="27">
        <v>0</v>
      </c>
      <c r="AN15" s="27">
        <v>0</v>
      </c>
      <c r="AO15" s="27">
        <v>0</v>
      </c>
      <c r="AP15" s="27">
        <v>0</v>
      </c>
      <c r="AQ15" s="27">
        <v>0</v>
      </c>
      <c r="AR15" s="27">
        <v>0</v>
      </c>
      <c r="AS15" s="27">
        <v>0</v>
      </c>
      <c r="AT15" s="27">
        <v>0</v>
      </c>
      <c r="AU15" s="27">
        <v>0</v>
      </c>
      <c r="AV15" s="27">
        <v>0</v>
      </c>
      <c r="AW15" s="27">
        <v>0</v>
      </c>
      <c r="AX15" s="27">
        <v>0</v>
      </c>
      <c r="AY15" s="27">
        <v>0</v>
      </c>
      <c r="AZ15" s="27">
        <v>0</v>
      </c>
      <c r="BA15" s="27">
        <v>0</v>
      </c>
      <c r="BB15" s="27">
        <v>0</v>
      </c>
      <c r="BC15" s="27">
        <v>0</v>
      </c>
      <c r="BD15" s="27">
        <v>0</v>
      </c>
      <c r="BE15" s="27">
        <v>0</v>
      </c>
      <c r="BF15" s="27">
        <v>0</v>
      </c>
      <c r="BG15" s="27">
        <v>0</v>
      </c>
      <c r="BH15" s="27">
        <v>0</v>
      </c>
      <c r="BI15" s="27">
        <v>0</v>
      </c>
      <c r="BJ15" s="27">
        <v>0</v>
      </c>
      <c r="BK15" s="27">
        <v>0</v>
      </c>
      <c r="BL15" s="27">
        <v>0</v>
      </c>
      <c r="BM15" s="27">
        <v>0</v>
      </c>
      <c r="BN15" s="27">
        <v>0</v>
      </c>
      <c r="BO15" s="27">
        <v>0</v>
      </c>
      <c r="BP15" s="27">
        <v>0</v>
      </c>
      <c r="BQ15" s="27">
        <v>0</v>
      </c>
      <c r="BR15" s="27">
        <v>0</v>
      </c>
      <c r="BS15" s="27">
        <v>0</v>
      </c>
      <c r="BT15" s="27">
        <v>0</v>
      </c>
      <c r="BU15" s="27">
        <v>0</v>
      </c>
      <c r="BV15" s="27">
        <v>0</v>
      </c>
      <c r="BW15" s="27">
        <v>0</v>
      </c>
      <c r="BX15" s="27">
        <v>0</v>
      </c>
      <c r="BY15" s="27">
        <v>0</v>
      </c>
      <c r="BZ15" s="27">
        <v>0</v>
      </c>
      <c r="CA15" s="27">
        <v>0</v>
      </c>
      <c r="CB15" s="27">
        <v>200.1</v>
      </c>
      <c r="CC15" s="28"/>
      <c r="CD15" s="28"/>
      <c r="CE15" s="27">
        <v>0</v>
      </c>
      <c r="CG15" s="27">
        <v>3.77</v>
      </c>
      <c r="CH15" s="27">
        <v>3.77</v>
      </c>
      <c r="CI15" s="27">
        <v>3.77</v>
      </c>
      <c r="CJ15" s="27">
        <v>436.5</v>
      </c>
      <c r="CK15" s="27">
        <v>165.6</v>
      </c>
      <c r="CL15" s="27">
        <v>301.05</v>
      </c>
      <c r="CM15" s="27">
        <v>39.979999999999997</v>
      </c>
      <c r="CN15" s="27">
        <v>23.78</v>
      </c>
      <c r="CO15" s="27">
        <v>31.88</v>
      </c>
      <c r="CP15" s="27">
        <v>10</v>
      </c>
      <c r="CQ15" s="27">
        <v>0</v>
      </c>
    </row>
    <row r="16" spans="1:95" s="27" customFormat="1" ht="31.5" customHeight="1" x14ac:dyDescent="0.25">
      <c r="A16" s="24" t="str">
        <f>"3/1"</f>
        <v>3/1</v>
      </c>
      <c r="B16" s="25" t="s">
        <v>104</v>
      </c>
      <c r="C16" s="26" t="str">
        <f>"60"</f>
        <v>60</v>
      </c>
      <c r="D16" s="26">
        <v>0.96</v>
      </c>
      <c r="E16" s="26">
        <v>0</v>
      </c>
      <c r="F16" s="26">
        <v>3.58</v>
      </c>
      <c r="G16" s="26">
        <v>3.58</v>
      </c>
      <c r="H16" s="26">
        <v>5.35</v>
      </c>
      <c r="I16" s="26">
        <v>54.938662799999996</v>
      </c>
      <c r="J16" s="26">
        <v>0.45</v>
      </c>
      <c r="K16" s="26">
        <v>2.34</v>
      </c>
      <c r="L16" s="26">
        <v>0</v>
      </c>
      <c r="M16" s="26">
        <v>0</v>
      </c>
      <c r="N16" s="26">
        <v>4.22</v>
      </c>
      <c r="O16" s="26">
        <v>0.05</v>
      </c>
      <c r="P16" s="26">
        <v>1.07</v>
      </c>
      <c r="Q16" s="26">
        <v>0</v>
      </c>
      <c r="R16" s="26">
        <v>0</v>
      </c>
      <c r="S16" s="26">
        <v>0.16</v>
      </c>
      <c r="T16" s="26">
        <v>0.67</v>
      </c>
      <c r="U16" s="26">
        <v>120.78</v>
      </c>
      <c r="V16" s="26">
        <v>160.6</v>
      </c>
      <c r="W16" s="26">
        <v>26.82</v>
      </c>
      <c r="X16" s="26">
        <v>8.6300000000000008</v>
      </c>
      <c r="Y16" s="26">
        <v>16.88</v>
      </c>
      <c r="Z16" s="26">
        <v>0.33</v>
      </c>
      <c r="AA16" s="26">
        <v>0</v>
      </c>
      <c r="AB16" s="26">
        <v>10.7</v>
      </c>
      <c r="AC16" s="26">
        <v>1.64</v>
      </c>
      <c r="AD16" s="26">
        <v>1.64</v>
      </c>
      <c r="AE16" s="26">
        <v>0.02</v>
      </c>
      <c r="AF16" s="26">
        <v>0.02</v>
      </c>
      <c r="AG16" s="26">
        <v>0.37</v>
      </c>
      <c r="AH16" s="26">
        <v>0.49</v>
      </c>
      <c r="AI16" s="26">
        <v>24.08</v>
      </c>
      <c r="AJ16" s="27">
        <v>0</v>
      </c>
      <c r="AK16" s="27">
        <v>31.03</v>
      </c>
      <c r="AL16" s="27">
        <v>26.75</v>
      </c>
      <c r="AM16" s="27">
        <v>34.25</v>
      </c>
      <c r="AN16" s="27">
        <v>32.64</v>
      </c>
      <c r="AO16" s="27">
        <v>11.77</v>
      </c>
      <c r="AP16" s="27">
        <v>24.08</v>
      </c>
      <c r="AQ16" s="27">
        <v>5.35</v>
      </c>
      <c r="AR16" s="27">
        <v>29.96</v>
      </c>
      <c r="AS16" s="27">
        <v>37.99</v>
      </c>
      <c r="AT16" s="27">
        <v>45.48</v>
      </c>
      <c r="AU16" s="27">
        <v>92.03</v>
      </c>
      <c r="AV16" s="27">
        <v>14.98</v>
      </c>
      <c r="AW16" s="27">
        <v>25.15</v>
      </c>
      <c r="AX16" s="27">
        <v>147.15</v>
      </c>
      <c r="AY16" s="27">
        <v>0</v>
      </c>
      <c r="AZ16" s="27">
        <v>31.57</v>
      </c>
      <c r="BA16" s="27">
        <v>31.57</v>
      </c>
      <c r="BB16" s="27">
        <v>26.75</v>
      </c>
      <c r="BC16" s="27">
        <v>10.7</v>
      </c>
      <c r="BD16" s="27">
        <v>0</v>
      </c>
      <c r="BE16" s="27">
        <v>0</v>
      </c>
      <c r="BF16" s="27">
        <v>0</v>
      </c>
      <c r="BG16" s="27">
        <v>0</v>
      </c>
      <c r="BH16" s="27">
        <v>0</v>
      </c>
      <c r="BI16" s="27">
        <v>0</v>
      </c>
      <c r="BJ16" s="27">
        <v>0</v>
      </c>
      <c r="BK16" s="27">
        <v>0.22</v>
      </c>
      <c r="BL16" s="27">
        <v>0</v>
      </c>
      <c r="BM16" s="27">
        <v>0.14000000000000001</v>
      </c>
      <c r="BN16" s="27">
        <v>0.01</v>
      </c>
      <c r="BO16" s="27">
        <v>0.02</v>
      </c>
      <c r="BP16" s="27">
        <v>0</v>
      </c>
      <c r="BQ16" s="27">
        <v>0</v>
      </c>
      <c r="BR16" s="27">
        <v>0</v>
      </c>
      <c r="BS16" s="27">
        <v>0.84</v>
      </c>
      <c r="BT16" s="27">
        <v>0</v>
      </c>
      <c r="BU16" s="27">
        <v>0</v>
      </c>
      <c r="BV16" s="27">
        <v>2.08</v>
      </c>
      <c r="BW16" s="27">
        <v>0</v>
      </c>
      <c r="BX16" s="27">
        <v>0</v>
      </c>
      <c r="BY16" s="27">
        <v>0</v>
      </c>
      <c r="BZ16" s="27">
        <v>0</v>
      </c>
      <c r="CA16" s="27">
        <v>0</v>
      </c>
      <c r="CB16" s="27">
        <v>49.36</v>
      </c>
      <c r="CC16" s="28"/>
      <c r="CD16" s="28"/>
      <c r="CE16" s="27">
        <v>1.78</v>
      </c>
      <c r="CG16" s="27">
        <v>16.55</v>
      </c>
      <c r="CH16" s="27">
        <v>7.16</v>
      </c>
      <c r="CI16" s="27">
        <v>11.85</v>
      </c>
      <c r="CJ16" s="27">
        <v>487.6</v>
      </c>
      <c r="CK16" s="27">
        <v>116.75</v>
      </c>
      <c r="CL16" s="27">
        <v>302.18</v>
      </c>
      <c r="CM16" s="27">
        <v>8.9499999999999993</v>
      </c>
      <c r="CN16" s="27">
        <v>8.65</v>
      </c>
      <c r="CO16" s="27">
        <v>8.8000000000000007</v>
      </c>
      <c r="CP16" s="27">
        <v>1.8</v>
      </c>
      <c r="CQ16" s="27">
        <v>0.3</v>
      </c>
    </row>
    <row r="17" spans="1:95" s="15" customFormat="1" ht="19.5" customHeight="1" x14ac:dyDescent="0.25">
      <c r="A17" s="20" t="str">
        <f>"4/9"</f>
        <v>4/9</v>
      </c>
      <c r="B17" s="21" t="s">
        <v>105</v>
      </c>
      <c r="C17" s="22" t="str">
        <f>"220"</f>
        <v>220</v>
      </c>
      <c r="D17" s="22">
        <v>19.77</v>
      </c>
      <c r="E17" s="22">
        <v>16.29</v>
      </c>
      <c r="F17" s="22">
        <v>21.55</v>
      </c>
      <c r="G17" s="22">
        <v>7.82</v>
      </c>
      <c r="H17" s="22">
        <v>41.33</v>
      </c>
      <c r="I17" s="22">
        <v>437.587898</v>
      </c>
      <c r="J17" s="22">
        <v>5.77</v>
      </c>
      <c r="K17" s="22">
        <v>6.44</v>
      </c>
      <c r="L17" s="22">
        <v>0</v>
      </c>
      <c r="M17" s="22">
        <v>0</v>
      </c>
      <c r="N17" s="22">
        <v>1.97</v>
      </c>
      <c r="O17" s="22">
        <v>37.24</v>
      </c>
      <c r="P17" s="22">
        <v>2.12</v>
      </c>
      <c r="Q17" s="22">
        <v>0</v>
      </c>
      <c r="R17" s="22">
        <v>0</v>
      </c>
      <c r="S17" s="22">
        <v>0.06</v>
      </c>
      <c r="T17" s="22">
        <v>1.81</v>
      </c>
      <c r="U17" s="22">
        <v>149.4</v>
      </c>
      <c r="V17" s="22">
        <v>157.04</v>
      </c>
      <c r="W17" s="22">
        <v>22.36</v>
      </c>
      <c r="X17" s="22">
        <v>37.130000000000003</v>
      </c>
      <c r="Y17" s="22">
        <v>177.49</v>
      </c>
      <c r="Z17" s="22">
        <v>1.82</v>
      </c>
      <c r="AA17" s="22">
        <v>34.799999999999997</v>
      </c>
      <c r="AB17" s="22">
        <v>1461.94</v>
      </c>
      <c r="AC17" s="22">
        <v>313.60000000000002</v>
      </c>
      <c r="AD17" s="22">
        <v>5.13</v>
      </c>
      <c r="AE17" s="22">
        <v>7.0000000000000007E-2</v>
      </c>
      <c r="AF17" s="22">
        <v>0.11</v>
      </c>
      <c r="AG17" s="22">
        <v>6.89</v>
      </c>
      <c r="AH17" s="22">
        <v>14.3</v>
      </c>
      <c r="AI17" s="22">
        <v>1.02</v>
      </c>
      <c r="AJ17" s="15">
        <v>0</v>
      </c>
      <c r="AK17" s="15">
        <v>982.5</v>
      </c>
      <c r="AL17" s="15">
        <v>775.61</v>
      </c>
      <c r="AM17" s="15">
        <v>1553.28</v>
      </c>
      <c r="AN17" s="15">
        <v>1538.51</v>
      </c>
      <c r="AO17" s="15">
        <v>496</v>
      </c>
      <c r="AP17" s="15">
        <v>878.92</v>
      </c>
      <c r="AQ17" s="15">
        <v>309.02999999999997</v>
      </c>
      <c r="AR17" s="15">
        <v>839.19</v>
      </c>
      <c r="AS17" s="15">
        <v>1217.1600000000001</v>
      </c>
      <c r="AT17" s="15">
        <v>1335.08</v>
      </c>
      <c r="AU17" s="15">
        <v>1722.44</v>
      </c>
      <c r="AV17" s="15">
        <v>514.58000000000004</v>
      </c>
      <c r="AW17" s="15">
        <v>1379.83</v>
      </c>
      <c r="AX17" s="15">
        <v>2886.73</v>
      </c>
      <c r="AY17" s="15">
        <v>135.13999999999999</v>
      </c>
      <c r="AZ17" s="15">
        <v>939.74</v>
      </c>
      <c r="BA17" s="15">
        <v>923.96</v>
      </c>
      <c r="BB17" s="15">
        <v>708.85</v>
      </c>
      <c r="BC17" s="15">
        <v>264.70999999999998</v>
      </c>
      <c r="BD17" s="15">
        <v>0</v>
      </c>
      <c r="BE17" s="15">
        <v>0</v>
      </c>
      <c r="BF17" s="15">
        <v>0</v>
      </c>
      <c r="BG17" s="15">
        <v>0</v>
      </c>
      <c r="BH17" s="15">
        <v>0</v>
      </c>
      <c r="BI17" s="15">
        <v>0</v>
      </c>
      <c r="BJ17" s="15">
        <v>0</v>
      </c>
      <c r="BK17" s="15">
        <v>0.53</v>
      </c>
      <c r="BL17" s="15">
        <v>0</v>
      </c>
      <c r="BM17" s="15">
        <v>0.32</v>
      </c>
      <c r="BN17" s="15">
        <v>0.02</v>
      </c>
      <c r="BO17" s="15">
        <v>0.05</v>
      </c>
      <c r="BP17" s="15">
        <v>0</v>
      </c>
      <c r="BQ17" s="15">
        <v>0</v>
      </c>
      <c r="BR17" s="15">
        <v>0</v>
      </c>
      <c r="BS17" s="15">
        <v>1.88</v>
      </c>
      <c r="BT17" s="15">
        <v>0</v>
      </c>
      <c r="BU17" s="15">
        <v>0</v>
      </c>
      <c r="BV17" s="15">
        <v>4.46</v>
      </c>
      <c r="BW17" s="15">
        <v>0</v>
      </c>
      <c r="BX17" s="15">
        <v>0</v>
      </c>
      <c r="BY17" s="15">
        <v>0</v>
      </c>
      <c r="BZ17" s="15">
        <v>0</v>
      </c>
      <c r="CA17" s="15">
        <v>0</v>
      </c>
      <c r="CB17" s="15">
        <v>194.17</v>
      </c>
      <c r="CC17" s="23"/>
      <c r="CD17" s="23"/>
      <c r="CE17" s="15">
        <v>278.45999999999998</v>
      </c>
      <c r="CG17" s="15">
        <v>24.4</v>
      </c>
      <c r="CH17" s="15">
        <v>12.33</v>
      </c>
      <c r="CI17" s="15">
        <v>18.36</v>
      </c>
      <c r="CJ17" s="15">
        <v>4775.33</v>
      </c>
      <c r="CK17" s="15">
        <v>2747.81</v>
      </c>
      <c r="CL17" s="15">
        <v>3761.57</v>
      </c>
      <c r="CM17" s="15">
        <v>24.79</v>
      </c>
      <c r="CN17" s="15">
        <v>15.75</v>
      </c>
      <c r="CO17" s="15">
        <v>20.27</v>
      </c>
      <c r="CP17" s="15">
        <v>0</v>
      </c>
      <c r="CQ17" s="15">
        <v>0.44</v>
      </c>
    </row>
    <row r="18" spans="1:95" s="16" customFormat="1" x14ac:dyDescent="0.25">
      <c r="A18" s="29"/>
      <c r="B18" s="30" t="s">
        <v>146</v>
      </c>
      <c r="C18" s="31">
        <v>540</v>
      </c>
      <c r="D18" s="31">
        <v>24.89</v>
      </c>
      <c r="E18" s="31">
        <v>16.29</v>
      </c>
      <c r="F18" s="31">
        <v>25.73</v>
      </c>
      <c r="G18" s="31">
        <v>12.01</v>
      </c>
      <c r="H18" s="31">
        <v>83.18</v>
      </c>
      <c r="I18" s="31">
        <v>656.47</v>
      </c>
      <c r="J18" s="31">
        <v>6.28</v>
      </c>
      <c r="K18" s="31">
        <v>8.7799999999999994</v>
      </c>
      <c r="L18" s="31">
        <v>0</v>
      </c>
      <c r="M18" s="31">
        <v>0</v>
      </c>
      <c r="N18" s="31">
        <v>16.7</v>
      </c>
      <c r="O18" s="31">
        <v>60.64</v>
      </c>
      <c r="P18" s="31">
        <v>5.84</v>
      </c>
      <c r="Q18" s="31">
        <v>0</v>
      </c>
      <c r="R18" s="31">
        <v>0</v>
      </c>
      <c r="S18" s="31">
        <v>0.52</v>
      </c>
      <c r="T18" s="31">
        <v>3.84</v>
      </c>
      <c r="U18" s="31">
        <v>453.28</v>
      </c>
      <c r="V18" s="31">
        <v>391.44</v>
      </c>
      <c r="W18" s="31">
        <v>59.97</v>
      </c>
      <c r="X18" s="31">
        <v>59.85</v>
      </c>
      <c r="Y18" s="31">
        <v>241.77</v>
      </c>
      <c r="Z18" s="31">
        <v>3.36</v>
      </c>
      <c r="AA18" s="31">
        <v>34.799999999999997</v>
      </c>
      <c r="AB18" s="31">
        <v>1474.15</v>
      </c>
      <c r="AC18" s="31">
        <v>315.52999999999997</v>
      </c>
      <c r="AD18" s="31">
        <v>7.18</v>
      </c>
      <c r="AE18" s="31">
        <v>0.14000000000000001</v>
      </c>
      <c r="AF18" s="31">
        <v>0.15</v>
      </c>
      <c r="AG18" s="31">
        <v>7.48</v>
      </c>
      <c r="AH18" s="31">
        <v>15.39</v>
      </c>
      <c r="AI18" s="31">
        <v>25.09</v>
      </c>
      <c r="AJ18" s="16">
        <v>0</v>
      </c>
      <c r="AK18" s="16">
        <v>1205.92</v>
      </c>
      <c r="AL18" s="16">
        <v>976.47</v>
      </c>
      <c r="AM18" s="16">
        <v>1868.31</v>
      </c>
      <c r="AN18" s="16">
        <v>1688.68</v>
      </c>
      <c r="AO18" s="16">
        <v>565.69000000000005</v>
      </c>
      <c r="AP18" s="16">
        <v>1022.43</v>
      </c>
      <c r="AQ18" s="16">
        <v>361.09</v>
      </c>
      <c r="AR18" s="16">
        <v>1089.03</v>
      </c>
      <c r="AS18" s="16">
        <v>1411.59</v>
      </c>
      <c r="AT18" s="16">
        <v>1561.82</v>
      </c>
      <c r="AU18" s="16">
        <v>2031.19</v>
      </c>
      <c r="AV18" s="16">
        <v>607.48</v>
      </c>
      <c r="AW18" s="16">
        <v>1570.02</v>
      </c>
      <c r="AX18" s="16">
        <v>4103.97</v>
      </c>
      <c r="AY18" s="16">
        <v>135.13999999999999</v>
      </c>
      <c r="AZ18" s="16">
        <v>1325.38</v>
      </c>
      <c r="BA18" s="16">
        <v>1128.17</v>
      </c>
      <c r="BB18" s="16">
        <v>846.24</v>
      </c>
      <c r="BC18" s="16">
        <v>359.31</v>
      </c>
      <c r="BD18" s="16">
        <v>0</v>
      </c>
      <c r="BE18" s="16">
        <v>0</v>
      </c>
      <c r="BF18" s="16">
        <v>0</v>
      </c>
      <c r="BG18" s="16">
        <v>0</v>
      </c>
      <c r="BH18" s="16">
        <v>0</v>
      </c>
      <c r="BI18" s="16">
        <v>0</v>
      </c>
      <c r="BJ18" s="16">
        <v>0</v>
      </c>
      <c r="BK18" s="16">
        <v>0.82</v>
      </c>
      <c r="BL18" s="16">
        <v>0</v>
      </c>
      <c r="BM18" s="16">
        <v>0.47</v>
      </c>
      <c r="BN18" s="16">
        <v>0.04</v>
      </c>
      <c r="BO18" s="16">
        <v>0.08</v>
      </c>
      <c r="BP18" s="16">
        <v>0</v>
      </c>
      <c r="BQ18" s="16">
        <v>0</v>
      </c>
      <c r="BR18" s="16">
        <v>0.01</v>
      </c>
      <c r="BS18" s="16">
        <v>2.77</v>
      </c>
      <c r="BT18" s="16">
        <v>0</v>
      </c>
      <c r="BU18" s="16">
        <v>0</v>
      </c>
      <c r="BV18" s="16">
        <v>6.77</v>
      </c>
      <c r="BW18" s="16">
        <v>0.03</v>
      </c>
      <c r="BX18" s="16">
        <v>0</v>
      </c>
      <c r="BY18" s="16">
        <v>0</v>
      </c>
      <c r="BZ18" s="16">
        <v>0</v>
      </c>
      <c r="CA18" s="16">
        <v>0</v>
      </c>
      <c r="CB18" s="16">
        <v>469.46</v>
      </c>
      <c r="CC18" s="13"/>
      <c r="CD18" s="13" t="e">
        <f>$I$18/#REF!*100</f>
        <v>#REF!</v>
      </c>
      <c r="CE18" s="16">
        <v>280.49</v>
      </c>
      <c r="CG18" s="16">
        <v>49.71</v>
      </c>
      <c r="CH18" s="16">
        <v>28.26</v>
      </c>
      <c r="CI18" s="16">
        <v>38.99</v>
      </c>
      <c r="CJ18" s="16">
        <v>7219.43</v>
      </c>
      <c r="CK18" s="16">
        <v>3615.76</v>
      </c>
      <c r="CL18" s="16">
        <v>5417.6</v>
      </c>
      <c r="CM18" s="16">
        <v>87.78</v>
      </c>
      <c r="CN18" s="16">
        <v>60.64</v>
      </c>
      <c r="CO18" s="16">
        <v>74.209999999999994</v>
      </c>
      <c r="CP18" s="16">
        <v>11.8</v>
      </c>
      <c r="CQ18" s="16">
        <v>0.74</v>
      </c>
    </row>
    <row r="20" spans="1:95" x14ac:dyDescent="0.25">
      <c r="B20" s="35" t="s">
        <v>135</v>
      </c>
    </row>
    <row r="21" spans="1:95" x14ac:dyDescent="0.25">
      <c r="B21" s="18" t="s">
        <v>145</v>
      </c>
    </row>
    <row r="22" spans="1:95" s="27" customFormat="1" x14ac:dyDescent="0.25">
      <c r="A22" s="24" t="str">
        <f>"-"</f>
        <v>-</v>
      </c>
      <c r="B22" s="25" t="s">
        <v>101</v>
      </c>
      <c r="C22" s="26" t="str">
        <f>"30"</f>
        <v>30</v>
      </c>
      <c r="D22" s="26">
        <v>1.98</v>
      </c>
      <c r="E22" s="26">
        <v>0</v>
      </c>
      <c r="F22" s="26">
        <v>0.2</v>
      </c>
      <c r="G22" s="26">
        <v>0.2</v>
      </c>
      <c r="H22" s="26">
        <v>14.07</v>
      </c>
      <c r="I22" s="26">
        <v>67.170299999999997</v>
      </c>
      <c r="J22" s="26">
        <v>0</v>
      </c>
      <c r="K22" s="26">
        <v>0</v>
      </c>
      <c r="L22" s="26">
        <v>0</v>
      </c>
      <c r="M22" s="26">
        <v>0</v>
      </c>
      <c r="N22" s="26">
        <v>0.33</v>
      </c>
      <c r="O22" s="26">
        <v>13.68</v>
      </c>
      <c r="P22" s="26">
        <v>0.06</v>
      </c>
      <c r="Q22" s="26">
        <v>0</v>
      </c>
      <c r="R22" s="26">
        <v>0</v>
      </c>
      <c r="S22" s="26">
        <v>0</v>
      </c>
      <c r="T22" s="26">
        <v>0.54</v>
      </c>
      <c r="U22" s="26">
        <v>0</v>
      </c>
      <c r="V22" s="26">
        <v>0</v>
      </c>
      <c r="W22" s="26">
        <v>0</v>
      </c>
      <c r="X22" s="26">
        <v>0</v>
      </c>
      <c r="Y22" s="26">
        <v>0</v>
      </c>
      <c r="Z22" s="26">
        <v>0</v>
      </c>
      <c r="AA22" s="26">
        <v>0</v>
      </c>
      <c r="AB22" s="26">
        <v>0</v>
      </c>
      <c r="AC22" s="26">
        <v>0</v>
      </c>
      <c r="AD22" s="26">
        <v>0</v>
      </c>
      <c r="AE22" s="26">
        <v>0</v>
      </c>
      <c r="AF22" s="26">
        <v>0</v>
      </c>
      <c r="AG22" s="26">
        <v>0</v>
      </c>
      <c r="AH22" s="26">
        <v>0</v>
      </c>
      <c r="AI22" s="26">
        <v>0</v>
      </c>
      <c r="AJ22" s="27">
        <v>0</v>
      </c>
      <c r="AK22" s="27">
        <v>95.79</v>
      </c>
      <c r="AL22" s="27">
        <v>99.7</v>
      </c>
      <c r="AM22" s="27">
        <v>152.69</v>
      </c>
      <c r="AN22" s="27">
        <v>50.63</v>
      </c>
      <c r="AO22" s="27">
        <v>30.02</v>
      </c>
      <c r="AP22" s="27">
        <v>60.03</v>
      </c>
      <c r="AQ22" s="27">
        <v>22.71</v>
      </c>
      <c r="AR22" s="27">
        <v>108.58</v>
      </c>
      <c r="AS22" s="27">
        <v>67.34</v>
      </c>
      <c r="AT22" s="27">
        <v>93.96</v>
      </c>
      <c r="AU22" s="27">
        <v>77.52</v>
      </c>
      <c r="AV22" s="27">
        <v>40.72</v>
      </c>
      <c r="AW22" s="27">
        <v>72.040000000000006</v>
      </c>
      <c r="AX22" s="27">
        <v>602.39</v>
      </c>
      <c r="AY22" s="27">
        <v>0</v>
      </c>
      <c r="AZ22" s="27">
        <v>196.27</v>
      </c>
      <c r="BA22" s="27">
        <v>85.35</v>
      </c>
      <c r="BB22" s="27">
        <v>56.64</v>
      </c>
      <c r="BC22" s="27">
        <v>44.89</v>
      </c>
      <c r="BD22" s="27">
        <v>0</v>
      </c>
      <c r="BE22" s="27">
        <v>0</v>
      </c>
      <c r="BF22" s="27">
        <v>0</v>
      </c>
      <c r="BG22" s="27">
        <v>0</v>
      </c>
      <c r="BH22" s="27">
        <v>0</v>
      </c>
      <c r="BI22" s="27">
        <v>0</v>
      </c>
      <c r="BJ22" s="27">
        <v>0</v>
      </c>
      <c r="BK22" s="27">
        <v>0.02</v>
      </c>
      <c r="BL22" s="27">
        <v>0</v>
      </c>
      <c r="BM22" s="27">
        <v>0</v>
      </c>
      <c r="BN22" s="27">
        <v>0</v>
      </c>
      <c r="BO22" s="27">
        <v>0</v>
      </c>
      <c r="BP22" s="27">
        <v>0</v>
      </c>
      <c r="BQ22" s="27">
        <v>0</v>
      </c>
      <c r="BR22" s="27">
        <v>0</v>
      </c>
      <c r="BS22" s="27">
        <v>0.02</v>
      </c>
      <c r="BT22" s="27">
        <v>0</v>
      </c>
      <c r="BU22" s="27">
        <v>0</v>
      </c>
      <c r="BV22" s="27">
        <v>0.08</v>
      </c>
      <c r="BW22" s="27">
        <v>0</v>
      </c>
      <c r="BX22" s="27">
        <v>0</v>
      </c>
      <c r="BY22" s="27">
        <v>0</v>
      </c>
      <c r="BZ22" s="27">
        <v>0</v>
      </c>
      <c r="CA22" s="27">
        <v>0</v>
      </c>
      <c r="CB22" s="27">
        <v>11.73</v>
      </c>
      <c r="CC22" s="28"/>
      <c r="CD22" s="28"/>
      <c r="CE22" s="27">
        <v>0</v>
      </c>
      <c r="CG22" s="27">
        <v>0</v>
      </c>
      <c r="CH22" s="27">
        <v>0</v>
      </c>
      <c r="CI22" s="27">
        <v>0</v>
      </c>
      <c r="CJ22" s="27">
        <v>950</v>
      </c>
      <c r="CK22" s="27">
        <v>366</v>
      </c>
      <c r="CL22" s="27">
        <v>658</v>
      </c>
      <c r="CM22" s="27">
        <v>7.6</v>
      </c>
      <c r="CN22" s="27">
        <v>7.6</v>
      </c>
      <c r="CO22" s="27">
        <v>7.6</v>
      </c>
      <c r="CP22" s="27">
        <v>0</v>
      </c>
      <c r="CQ22" s="27">
        <v>0</v>
      </c>
    </row>
    <row r="23" spans="1:95" s="27" customFormat="1" x14ac:dyDescent="0.25">
      <c r="A23" s="24" t="str">
        <f>"-"</f>
        <v>-</v>
      </c>
      <c r="B23" s="25" t="s">
        <v>102</v>
      </c>
      <c r="C23" s="26" t="str">
        <f>"30"</f>
        <v>30</v>
      </c>
      <c r="D23" s="26">
        <v>1.98</v>
      </c>
      <c r="E23" s="26">
        <v>0</v>
      </c>
      <c r="F23" s="26">
        <v>0.36</v>
      </c>
      <c r="G23" s="26">
        <v>0.36</v>
      </c>
      <c r="H23" s="26">
        <v>12.51</v>
      </c>
      <c r="I23" s="26">
        <v>58.013999999999996</v>
      </c>
      <c r="J23" s="26">
        <v>0.06</v>
      </c>
      <c r="K23" s="26">
        <v>0</v>
      </c>
      <c r="L23" s="26">
        <v>0</v>
      </c>
      <c r="M23" s="26">
        <v>0</v>
      </c>
      <c r="N23" s="26">
        <v>0.36</v>
      </c>
      <c r="O23" s="26">
        <v>9.66</v>
      </c>
      <c r="P23" s="26">
        <v>2.4900000000000002</v>
      </c>
      <c r="Q23" s="26">
        <v>0</v>
      </c>
      <c r="R23" s="26">
        <v>0</v>
      </c>
      <c r="S23" s="26">
        <v>0.3</v>
      </c>
      <c r="T23" s="26">
        <v>0.75</v>
      </c>
      <c r="U23" s="26">
        <v>183</v>
      </c>
      <c r="V23" s="26">
        <v>73.5</v>
      </c>
      <c r="W23" s="26">
        <v>10.5</v>
      </c>
      <c r="X23" s="26">
        <v>14.1</v>
      </c>
      <c r="Y23" s="26">
        <v>47.4</v>
      </c>
      <c r="Z23" s="26">
        <v>1.17</v>
      </c>
      <c r="AA23" s="26">
        <v>0</v>
      </c>
      <c r="AB23" s="26">
        <v>1.5</v>
      </c>
      <c r="AC23" s="26">
        <v>0.3</v>
      </c>
      <c r="AD23" s="26">
        <v>0.42</v>
      </c>
      <c r="AE23" s="26">
        <v>0.05</v>
      </c>
      <c r="AF23" s="26">
        <v>0.02</v>
      </c>
      <c r="AG23" s="26">
        <v>0.21</v>
      </c>
      <c r="AH23" s="26">
        <v>0.6</v>
      </c>
      <c r="AI23" s="26">
        <v>0</v>
      </c>
      <c r="AJ23" s="27">
        <v>0</v>
      </c>
      <c r="AK23" s="27">
        <v>96.6</v>
      </c>
      <c r="AL23" s="27">
        <v>74.400000000000006</v>
      </c>
      <c r="AM23" s="27">
        <v>128.1</v>
      </c>
      <c r="AN23" s="27">
        <v>66.900000000000006</v>
      </c>
      <c r="AO23" s="27">
        <v>27.9</v>
      </c>
      <c r="AP23" s="27">
        <v>59.4</v>
      </c>
      <c r="AQ23" s="27">
        <v>24</v>
      </c>
      <c r="AR23" s="27">
        <v>111.3</v>
      </c>
      <c r="AS23" s="27">
        <v>89.1</v>
      </c>
      <c r="AT23" s="27">
        <v>87.3</v>
      </c>
      <c r="AU23" s="27">
        <v>139.19999999999999</v>
      </c>
      <c r="AV23" s="27">
        <v>37.200000000000003</v>
      </c>
      <c r="AW23" s="27">
        <v>93</v>
      </c>
      <c r="AX23" s="27">
        <v>467.7</v>
      </c>
      <c r="AY23" s="27">
        <v>0</v>
      </c>
      <c r="AZ23" s="27">
        <v>157.80000000000001</v>
      </c>
      <c r="BA23" s="27">
        <v>87.3</v>
      </c>
      <c r="BB23" s="27">
        <v>54</v>
      </c>
      <c r="BC23" s="27">
        <v>39</v>
      </c>
      <c r="BD23" s="27">
        <v>0</v>
      </c>
      <c r="BE23" s="27">
        <v>0</v>
      </c>
      <c r="BF23" s="27">
        <v>0</v>
      </c>
      <c r="BG23" s="27">
        <v>0</v>
      </c>
      <c r="BH23" s="27">
        <v>0</v>
      </c>
      <c r="BI23" s="27">
        <v>0</v>
      </c>
      <c r="BJ23" s="27">
        <v>0</v>
      </c>
      <c r="BK23" s="27">
        <v>0.04</v>
      </c>
      <c r="BL23" s="27">
        <v>0</v>
      </c>
      <c r="BM23" s="27">
        <v>0</v>
      </c>
      <c r="BN23" s="27">
        <v>0.01</v>
      </c>
      <c r="BO23" s="27">
        <v>0</v>
      </c>
      <c r="BP23" s="27">
        <v>0</v>
      </c>
      <c r="BQ23" s="27">
        <v>0</v>
      </c>
      <c r="BR23" s="27">
        <v>0</v>
      </c>
      <c r="BS23" s="27">
        <v>0.03</v>
      </c>
      <c r="BT23" s="27">
        <v>0</v>
      </c>
      <c r="BU23" s="27">
        <v>0</v>
      </c>
      <c r="BV23" s="27">
        <v>0.14000000000000001</v>
      </c>
      <c r="BW23" s="27">
        <v>0.02</v>
      </c>
      <c r="BX23" s="27">
        <v>0</v>
      </c>
      <c r="BY23" s="27">
        <v>0</v>
      </c>
      <c r="BZ23" s="27">
        <v>0</v>
      </c>
      <c r="CA23" s="27">
        <v>0</v>
      </c>
      <c r="CB23" s="27">
        <v>14.1</v>
      </c>
      <c r="CC23" s="28"/>
      <c r="CD23" s="28"/>
      <c r="CE23" s="27">
        <v>0.25</v>
      </c>
      <c r="CG23" s="27">
        <v>2</v>
      </c>
      <c r="CH23" s="27">
        <v>2</v>
      </c>
      <c r="CI23" s="27">
        <v>2</v>
      </c>
      <c r="CJ23" s="27">
        <v>380</v>
      </c>
      <c r="CK23" s="27">
        <v>146.4</v>
      </c>
      <c r="CL23" s="27">
        <v>263.2</v>
      </c>
      <c r="CM23" s="27">
        <v>3.8</v>
      </c>
      <c r="CN23" s="27">
        <v>3.16</v>
      </c>
      <c r="CO23" s="27">
        <v>3.48</v>
      </c>
      <c r="CP23" s="27">
        <v>0</v>
      </c>
      <c r="CQ23" s="27">
        <v>0</v>
      </c>
    </row>
    <row r="24" spans="1:95" s="27" customFormat="1" x14ac:dyDescent="0.25">
      <c r="A24" s="24" t="str">
        <f>"31/10"</f>
        <v>31/10</v>
      </c>
      <c r="B24" s="25" t="s">
        <v>106</v>
      </c>
      <c r="C24" s="26" t="str">
        <f>"200"</f>
        <v>200</v>
      </c>
      <c r="D24" s="26">
        <v>1.62</v>
      </c>
      <c r="E24" s="26">
        <v>1.42</v>
      </c>
      <c r="F24" s="26">
        <v>1.27</v>
      </c>
      <c r="G24" s="26">
        <v>0.05</v>
      </c>
      <c r="H24" s="26">
        <v>12.28</v>
      </c>
      <c r="I24" s="26">
        <v>64.553899999999999</v>
      </c>
      <c r="J24" s="26">
        <v>0.85</v>
      </c>
      <c r="K24" s="26">
        <v>0</v>
      </c>
      <c r="L24" s="26">
        <v>0</v>
      </c>
      <c r="M24" s="26">
        <v>0</v>
      </c>
      <c r="N24" s="26">
        <v>12.17</v>
      </c>
      <c r="O24" s="26">
        <v>0</v>
      </c>
      <c r="P24" s="26">
        <v>0.1</v>
      </c>
      <c r="Q24" s="26">
        <v>0</v>
      </c>
      <c r="R24" s="26">
        <v>0</v>
      </c>
      <c r="S24" s="26">
        <v>0.05</v>
      </c>
      <c r="T24" s="26">
        <v>0.42</v>
      </c>
      <c r="U24" s="26">
        <v>24.85</v>
      </c>
      <c r="V24" s="26">
        <v>72.569999999999993</v>
      </c>
      <c r="W24" s="26">
        <v>58.49</v>
      </c>
      <c r="X24" s="26">
        <v>6.65</v>
      </c>
      <c r="Y24" s="26">
        <v>41.85</v>
      </c>
      <c r="Z24" s="26">
        <v>0.08</v>
      </c>
      <c r="AA24" s="26">
        <v>10</v>
      </c>
      <c r="AB24" s="26">
        <v>4.5</v>
      </c>
      <c r="AC24" s="26">
        <v>11</v>
      </c>
      <c r="AD24" s="26">
        <v>0</v>
      </c>
      <c r="AE24" s="26">
        <v>0.02</v>
      </c>
      <c r="AF24" s="26">
        <v>7.0000000000000007E-2</v>
      </c>
      <c r="AG24" s="26">
        <v>0.04</v>
      </c>
      <c r="AH24" s="26">
        <v>0.4</v>
      </c>
      <c r="AI24" s="26">
        <v>0.26</v>
      </c>
      <c r="AJ24" s="27">
        <v>0</v>
      </c>
      <c r="AK24" s="27">
        <v>0</v>
      </c>
      <c r="AL24" s="27">
        <v>0</v>
      </c>
      <c r="AM24" s="27">
        <v>0</v>
      </c>
      <c r="AN24" s="27">
        <v>0</v>
      </c>
      <c r="AO24" s="27">
        <v>0</v>
      </c>
      <c r="AP24" s="27">
        <v>0</v>
      </c>
      <c r="AQ24" s="27">
        <v>0</v>
      </c>
      <c r="AR24" s="27">
        <v>0</v>
      </c>
      <c r="AS24" s="27">
        <v>0</v>
      </c>
      <c r="AT24" s="27">
        <v>0</v>
      </c>
      <c r="AU24" s="27">
        <v>0</v>
      </c>
      <c r="AV24" s="27">
        <v>0</v>
      </c>
      <c r="AW24" s="27">
        <v>0</v>
      </c>
      <c r="AX24" s="27">
        <v>0</v>
      </c>
      <c r="AY24" s="27">
        <v>0</v>
      </c>
      <c r="AZ24" s="27">
        <v>0</v>
      </c>
      <c r="BA24" s="27">
        <v>0</v>
      </c>
      <c r="BB24" s="27">
        <v>0</v>
      </c>
      <c r="BC24" s="27">
        <v>0</v>
      </c>
      <c r="BD24" s="27">
        <v>0</v>
      </c>
      <c r="BE24" s="27">
        <v>0</v>
      </c>
      <c r="BF24" s="27">
        <v>0</v>
      </c>
      <c r="BG24" s="27">
        <v>0</v>
      </c>
      <c r="BH24" s="27">
        <v>0</v>
      </c>
      <c r="BI24" s="27">
        <v>0</v>
      </c>
      <c r="BJ24" s="27">
        <v>0</v>
      </c>
      <c r="BK24" s="27">
        <v>0</v>
      </c>
      <c r="BL24" s="27">
        <v>0</v>
      </c>
      <c r="BM24" s="27">
        <v>0</v>
      </c>
      <c r="BN24" s="27">
        <v>0</v>
      </c>
      <c r="BO24" s="27">
        <v>0</v>
      </c>
      <c r="BP24" s="27">
        <v>0</v>
      </c>
      <c r="BQ24" s="27">
        <v>0</v>
      </c>
      <c r="BR24" s="27">
        <v>0</v>
      </c>
      <c r="BS24" s="27">
        <v>0</v>
      </c>
      <c r="BT24" s="27">
        <v>0</v>
      </c>
      <c r="BU24" s="27">
        <v>0</v>
      </c>
      <c r="BV24" s="27">
        <v>0</v>
      </c>
      <c r="BW24" s="27">
        <v>0</v>
      </c>
      <c r="BX24" s="27">
        <v>0</v>
      </c>
      <c r="BY24" s="27">
        <v>0</v>
      </c>
      <c r="BZ24" s="27">
        <v>0</v>
      </c>
      <c r="CA24" s="27">
        <v>0</v>
      </c>
      <c r="CB24" s="27">
        <v>194.6</v>
      </c>
      <c r="CC24" s="28"/>
      <c r="CD24" s="28"/>
      <c r="CE24" s="27">
        <v>10.75</v>
      </c>
      <c r="CG24" s="27">
        <v>6.92</v>
      </c>
      <c r="CH24" s="27">
        <v>3.77</v>
      </c>
      <c r="CI24" s="27">
        <v>5.35</v>
      </c>
      <c r="CJ24" s="27">
        <v>605.25</v>
      </c>
      <c r="CK24" s="27">
        <v>223.2</v>
      </c>
      <c r="CL24" s="27">
        <v>414.23</v>
      </c>
      <c r="CM24" s="27">
        <v>36.020000000000003</v>
      </c>
      <c r="CN24" s="27">
        <v>19.37</v>
      </c>
      <c r="CO24" s="27">
        <v>27.69</v>
      </c>
      <c r="CP24" s="27">
        <v>10</v>
      </c>
      <c r="CQ24" s="27">
        <v>0</v>
      </c>
    </row>
    <row r="25" spans="1:95" s="27" customFormat="1" ht="31.5" x14ac:dyDescent="0.25">
      <c r="A25" s="24" t="str">
        <f>"32/1"</f>
        <v>32/1</v>
      </c>
      <c r="B25" s="25" t="s">
        <v>107</v>
      </c>
      <c r="C25" s="26" t="str">
        <f>"60"</f>
        <v>60</v>
      </c>
      <c r="D25" s="26">
        <v>0.83</v>
      </c>
      <c r="E25" s="26">
        <v>0</v>
      </c>
      <c r="F25" s="26">
        <v>3.58</v>
      </c>
      <c r="G25" s="26">
        <v>3.58</v>
      </c>
      <c r="H25" s="26">
        <v>5.41</v>
      </c>
      <c r="I25" s="26">
        <v>53.918487503999991</v>
      </c>
      <c r="J25" s="26">
        <v>0.45</v>
      </c>
      <c r="K25" s="26">
        <v>2.34</v>
      </c>
      <c r="L25" s="26">
        <v>0</v>
      </c>
      <c r="M25" s="26">
        <v>0</v>
      </c>
      <c r="N25" s="26">
        <v>4.05</v>
      </c>
      <c r="O25" s="26">
        <v>0.05</v>
      </c>
      <c r="P25" s="26">
        <v>1.31</v>
      </c>
      <c r="Q25" s="26">
        <v>0</v>
      </c>
      <c r="R25" s="26">
        <v>0</v>
      </c>
      <c r="S25" s="26">
        <v>0.06</v>
      </c>
      <c r="T25" s="26">
        <v>0.87</v>
      </c>
      <c r="U25" s="26">
        <v>133.87</v>
      </c>
      <c r="V25" s="26">
        <v>134.01</v>
      </c>
      <c r="W25" s="26">
        <v>20.45</v>
      </c>
      <c r="X25" s="26">
        <v>11.58</v>
      </c>
      <c r="Y25" s="26">
        <v>22.8</v>
      </c>
      <c r="Z25" s="26">
        <v>0.74</v>
      </c>
      <c r="AA25" s="26">
        <v>0</v>
      </c>
      <c r="AB25" s="26">
        <v>4.9400000000000004</v>
      </c>
      <c r="AC25" s="26">
        <v>1.19</v>
      </c>
      <c r="AD25" s="26">
        <v>1.64</v>
      </c>
      <c r="AE25" s="26">
        <v>0.01</v>
      </c>
      <c r="AF25" s="26">
        <v>0.02</v>
      </c>
      <c r="AG25" s="26">
        <v>0.09</v>
      </c>
      <c r="AH25" s="26">
        <v>0.24</v>
      </c>
      <c r="AI25" s="26">
        <v>1.1599999999999999</v>
      </c>
      <c r="AJ25" s="27">
        <v>0</v>
      </c>
      <c r="AK25" s="27">
        <v>29.28</v>
      </c>
      <c r="AL25" s="27">
        <v>33.15</v>
      </c>
      <c r="AM25" s="27">
        <v>37.01</v>
      </c>
      <c r="AN25" s="27">
        <v>50.83</v>
      </c>
      <c r="AO25" s="27">
        <v>11.05</v>
      </c>
      <c r="AP25" s="27">
        <v>29.28</v>
      </c>
      <c r="AQ25" s="27">
        <v>7.18</v>
      </c>
      <c r="AR25" s="27">
        <v>24.86</v>
      </c>
      <c r="AS25" s="27">
        <v>22.1</v>
      </c>
      <c r="AT25" s="27">
        <v>40.33</v>
      </c>
      <c r="AU25" s="27">
        <v>181.21</v>
      </c>
      <c r="AV25" s="27">
        <v>7.73</v>
      </c>
      <c r="AW25" s="27">
        <v>20.99</v>
      </c>
      <c r="AX25" s="27">
        <v>151.37</v>
      </c>
      <c r="AY25" s="27">
        <v>0</v>
      </c>
      <c r="AZ25" s="27">
        <v>25.97</v>
      </c>
      <c r="BA25" s="27">
        <v>34.799999999999997</v>
      </c>
      <c r="BB25" s="27">
        <v>27.62</v>
      </c>
      <c r="BC25" s="27">
        <v>8.2899999999999991</v>
      </c>
      <c r="BD25" s="27">
        <v>0</v>
      </c>
      <c r="BE25" s="27">
        <v>0</v>
      </c>
      <c r="BF25" s="27">
        <v>0</v>
      </c>
      <c r="BG25" s="27">
        <v>0</v>
      </c>
      <c r="BH25" s="27">
        <v>0</v>
      </c>
      <c r="BI25" s="27">
        <v>0</v>
      </c>
      <c r="BJ25" s="27">
        <v>0</v>
      </c>
      <c r="BK25" s="27">
        <v>0.22</v>
      </c>
      <c r="BL25" s="27">
        <v>0</v>
      </c>
      <c r="BM25" s="27">
        <v>0.14000000000000001</v>
      </c>
      <c r="BN25" s="27">
        <v>0.01</v>
      </c>
      <c r="BO25" s="27">
        <v>0.02</v>
      </c>
      <c r="BP25" s="27">
        <v>0</v>
      </c>
      <c r="BQ25" s="27">
        <v>0</v>
      </c>
      <c r="BR25" s="27">
        <v>0</v>
      </c>
      <c r="BS25" s="27">
        <v>0.84</v>
      </c>
      <c r="BT25" s="27">
        <v>0</v>
      </c>
      <c r="BU25" s="27">
        <v>0</v>
      </c>
      <c r="BV25" s="27">
        <v>2.08</v>
      </c>
      <c r="BW25" s="27">
        <v>0</v>
      </c>
      <c r="BX25" s="27">
        <v>0</v>
      </c>
      <c r="BY25" s="27">
        <v>0</v>
      </c>
      <c r="BZ25" s="27">
        <v>0</v>
      </c>
      <c r="CA25" s="27">
        <v>0</v>
      </c>
      <c r="CB25" s="27">
        <v>51.04</v>
      </c>
      <c r="CC25" s="28"/>
      <c r="CD25" s="28"/>
      <c r="CE25" s="27">
        <v>0.82</v>
      </c>
      <c r="CG25" s="27">
        <v>16.3</v>
      </c>
      <c r="CH25" s="27">
        <v>10.19</v>
      </c>
      <c r="CI25" s="27">
        <v>13.24</v>
      </c>
      <c r="CJ25" s="27">
        <v>512.59</v>
      </c>
      <c r="CK25" s="27">
        <v>122.63</v>
      </c>
      <c r="CL25" s="27">
        <v>317.61</v>
      </c>
      <c r="CM25" s="27">
        <v>2.46</v>
      </c>
      <c r="CN25" s="27">
        <v>1.56</v>
      </c>
      <c r="CO25" s="27">
        <v>2.0099999999999998</v>
      </c>
      <c r="CP25" s="27">
        <v>0</v>
      </c>
      <c r="CQ25" s="27">
        <v>0.3</v>
      </c>
    </row>
    <row r="26" spans="1:95" s="27" customFormat="1" x14ac:dyDescent="0.25">
      <c r="A26" s="24" t="str">
        <f>"3/3"</f>
        <v>3/3</v>
      </c>
      <c r="B26" s="25" t="s">
        <v>108</v>
      </c>
      <c r="C26" s="26" t="str">
        <f>"180"</f>
        <v>180</v>
      </c>
      <c r="D26" s="26">
        <v>3.73</v>
      </c>
      <c r="E26" s="26">
        <v>0.65</v>
      </c>
      <c r="F26" s="26">
        <v>4.25</v>
      </c>
      <c r="G26" s="26">
        <v>0.62</v>
      </c>
      <c r="H26" s="26">
        <v>26.51</v>
      </c>
      <c r="I26" s="26">
        <v>157.82463000000001</v>
      </c>
      <c r="J26" s="26">
        <v>2.66</v>
      </c>
      <c r="K26" s="26">
        <v>0.1</v>
      </c>
      <c r="L26" s="26">
        <v>0</v>
      </c>
      <c r="M26" s="26">
        <v>0</v>
      </c>
      <c r="N26" s="26">
        <v>2.6</v>
      </c>
      <c r="O26" s="26">
        <v>21.87</v>
      </c>
      <c r="P26" s="26">
        <v>2.04</v>
      </c>
      <c r="Q26" s="26">
        <v>0</v>
      </c>
      <c r="R26" s="26">
        <v>0</v>
      </c>
      <c r="S26" s="26">
        <v>0.35</v>
      </c>
      <c r="T26" s="26">
        <v>2.27</v>
      </c>
      <c r="U26" s="26">
        <v>93.41</v>
      </c>
      <c r="V26" s="26">
        <v>763.51</v>
      </c>
      <c r="W26" s="26">
        <v>40.75</v>
      </c>
      <c r="X26" s="26">
        <v>36.42</v>
      </c>
      <c r="Y26" s="26">
        <v>104.19</v>
      </c>
      <c r="Z26" s="26">
        <v>1.35</v>
      </c>
      <c r="AA26" s="26">
        <v>22.5</v>
      </c>
      <c r="AB26" s="26">
        <v>40.93</v>
      </c>
      <c r="AC26" s="26">
        <v>30.06</v>
      </c>
      <c r="AD26" s="26">
        <v>0.21</v>
      </c>
      <c r="AE26" s="26">
        <v>0.14000000000000001</v>
      </c>
      <c r="AF26" s="26">
        <v>0.12</v>
      </c>
      <c r="AG26" s="26">
        <v>1.6</v>
      </c>
      <c r="AH26" s="26">
        <v>3.11</v>
      </c>
      <c r="AI26" s="26">
        <v>6.54</v>
      </c>
      <c r="AJ26" s="27">
        <v>0</v>
      </c>
      <c r="AK26" s="27">
        <v>40.270000000000003</v>
      </c>
      <c r="AL26" s="27">
        <v>63.31</v>
      </c>
      <c r="AM26" s="27">
        <v>80.2</v>
      </c>
      <c r="AN26" s="27">
        <v>94.26</v>
      </c>
      <c r="AO26" s="27">
        <v>16.12</v>
      </c>
      <c r="AP26" s="27">
        <v>63.57</v>
      </c>
      <c r="AQ26" s="27">
        <v>32.619999999999997</v>
      </c>
      <c r="AR26" s="27">
        <v>64.89</v>
      </c>
      <c r="AS26" s="27">
        <v>90.8</v>
      </c>
      <c r="AT26" s="27">
        <v>247.35</v>
      </c>
      <c r="AU26" s="27">
        <v>110.17</v>
      </c>
      <c r="AV26" s="27">
        <v>23.04</v>
      </c>
      <c r="AW26" s="27">
        <v>64.13</v>
      </c>
      <c r="AX26" s="27">
        <v>344.65</v>
      </c>
      <c r="AY26" s="27">
        <v>0</v>
      </c>
      <c r="AZ26" s="27">
        <v>48.22</v>
      </c>
      <c r="BA26" s="27">
        <v>43.86</v>
      </c>
      <c r="BB26" s="27">
        <v>47.97</v>
      </c>
      <c r="BC26" s="27">
        <v>20.43</v>
      </c>
      <c r="BD26" s="27">
        <v>0.11</v>
      </c>
      <c r="BE26" s="27">
        <v>0.05</v>
      </c>
      <c r="BF26" s="27">
        <v>0.03</v>
      </c>
      <c r="BG26" s="27">
        <v>0.06</v>
      </c>
      <c r="BH26" s="27">
        <v>7.0000000000000007E-2</v>
      </c>
      <c r="BI26" s="27">
        <v>0.34</v>
      </c>
      <c r="BJ26" s="27">
        <v>0</v>
      </c>
      <c r="BK26" s="27">
        <v>1.05</v>
      </c>
      <c r="BL26" s="27">
        <v>0</v>
      </c>
      <c r="BM26" s="27">
        <v>0.31</v>
      </c>
      <c r="BN26" s="27">
        <v>0</v>
      </c>
      <c r="BO26" s="27">
        <v>0</v>
      </c>
      <c r="BP26" s="27">
        <v>0</v>
      </c>
      <c r="BQ26" s="27">
        <v>7.0000000000000007E-2</v>
      </c>
      <c r="BR26" s="27">
        <v>0.11</v>
      </c>
      <c r="BS26" s="27">
        <v>1.02</v>
      </c>
      <c r="BT26" s="27">
        <v>0</v>
      </c>
      <c r="BU26" s="27">
        <v>0</v>
      </c>
      <c r="BV26" s="27">
        <v>0.17</v>
      </c>
      <c r="BW26" s="27">
        <v>0</v>
      </c>
      <c r="BX26" s="27">
        <v>0</v>
      </c>
      <c r="BY26" s="27">
        <v>0</v>
      </c>
      <c r="BZ26" s="27">
        <v>0</v>
      </c>
      <c r="CA26" s="27">
        <v>0</v>
      </c>
      <c r="CB26" s="27">
        <v>148.47999999999999</v>
      </c>
      <c r="CC26" s="28"/>
      <c r="CD26" s="28"/>
      <c r="CE26" s="27">
        <v>29.32</v>
      </c>
      <c r="CG26" s="27">
        <v>17.59</v>
      </c>
      <c r="CH26" s="27">
        <v>11.66</v>
      </c>
      <c r="CI26" s="27">
        <v>14.63</v>
      </c>
      <c r="CJ26" s="27">
        <v>602.05999999999995</v>
      </c>
      <c r="CK26" s="27">
        <v>529.20000000000005</v>
      </c>
      <c r="CL26" s="27">
        <v>565.63</v>
      </c>
      <c r="CM26" s="27">
        <v>24.41</v>
      </c>
      <c r="CN26" s="27">
        <v>3.59</v>
      </c>
      <c r="CO26" s="27">
        <v>14</v>
      </c>
      <c r="CP26" s="27">
        <v>0</v>
      </c>
      <c r="CQ26" s="27">
        <v>0.27</v>
      </c>
    </row>
    <row r="27" spans="1:95" s="15" customFormat="1" ht="18" customHeight="1" x14ac:dyDescent="0.25">
      <c r="A27" s="20" t="str">
        <f>"12/7"</f>
        <v>12/7</v>
      </c>
      <c r="B27" s="21" t="s">
        <v>109</v>
      </c>
      <c r="C27" s="22" t="str">
        <f>"90"</f>
        <v>90</v>
      </c>
      <c r="D27" s="22">
        <v>10.98</v>
      </c>
      <c r="E27" s="22">
        <v>8.9700000000000006</v>
      </c>
      <c r="F27" s="22">
        <v>5.74</v>
      </c>
      <c r="G27" s="22">
        <v>5.25</v>
      </c>
      <c r="H27" s="22">
        <v>12.65</v>
      </c>
      <c r="I27" s="22">
        <v>146.02816799999997</v>
      </c>
      <c r="J27" s="22">
        <v>0.82</v>
      </c>
      <c r="K27" s="22">
        <v>3.51</v>
      </c>
      <c r="L27" s="22">
        <v>0</v>
      </c>
      <c r="M27" s="22">
        <v>0</v>
      </c>
      <c r="N27" s="22">
        <v>0.41</v>
      </c>
      <c r="O27" s="22">
        <v>11.48</v>
      </c>
      <c r="P27" s="22">
        <v>0.75</v>
      </c>
      <c r="Q27" s="22">
        <v>0</v>
      </c>
      <c r="R27" s="22">
        <v>0</v>
      </c>
      <c r="S27" s="22">
        <v>0.09</v>
      </c>
      <c r="T27" s="22">
        <v>1.82</v>
      </c>
      <c r="U27" s="22">
        <v>225.73</v>
      </c>
      <c r="V27" s="22">
        <v>204.97</v>
      </c>
      <c r="W27" s="22">
        <v>28.91</v>
      </c>
      <c r="X27" s="22">
        <v>38.93</v>
      </c>
      <c r="Y27" s="22">
        <v>161.88999999999999</v>
      </c>
      <c r="Z27" s="22">
        <v>1.05</v>
      </c>
      <c r="AA27" s="22">
        <v>5.94</v>
      </c>
      <c r="AB27" s="22">
        <v>0.36</v>
      </c>
      <c r="AC27" s="22">
        <v>6.01</v>
      </c>
      <c r="AD27" s="22">
        <v>2.81</v>
      </c>
      <c r="AE27" s="22">
        <v>0.08</v>
      </c>
      <c r="AF27" s="22">
        <v>7.0000000000000007E-2</v>
      </c>
      <c r="AG27" s="22">
        <v>1.1299999999999999</v>
      </c>
      <c r="AH27" s="22">
        <v>3.31</v>
      </c>
      <c r="AI27" s="22">
        <v>0.3</v>
      </c>
      <c r="AJ27" s="15">
        <v>0</v>
      </c>
      <c r="AK27" s="15">
        <v>56.48</v>
      </c>
      <c r="AL27" s="15">
        <v>58.79</v>
      </c>
      <c r="AM27" s="15">
        <v>90.03</v>
      </c>
      <c r="AN27" s="15">
        <v>29.86</v>
      </c>
      <c r="AO27" s="15">
        <v>17.7</v>
      </c>
      <c r="AP27" s="15">
        <v>35.4</v>
      </c>
      <c r="AQ27" s="15">
        <v>13.39</v>
      </c>
      <c r="AR27" s="15">
        <v>64.02</v>
      </c>
      <c r="AS27" s="15">
        <v>39.71</v>
      </c>
      <c r="AT27" s="15">
        <v>55.4</v>
      </c>
      <c r="AU27" s="15">
        <v>45.71</v>
      </c>
      <c r="AV27" s="15">
        <v>24.01</v>
      </c>
      <c r="AW27" s="15">
        <v>42.48</v>
      </c>
      <c r="AX27" s="15">
        <v>355.2</v>
      </c>
      <c r="AY27" s="15">
        <v>0</v>
      </c>
      <c r="AZ27" s="15">
        <v>115.73</v>
      </c>
      <c r="BA27" s="15">
        <v>50.33</v>
      </c>
      <c r="BB27" s="15">
        <v>33.4</v>
      </c>
      <c r="BC27" s="15">
        <v>26.47</v>
      </c>
      <c r="BD27" s="15">
        <v>0</v>
      </c>
      <c r="BE27" s="15">
        <v>0</v>
      </c>
      <c r="BF27" s="15">
        <v>0</v>
      </c>
      <c r="BG27" s="15">
        <v>0</v>
      </c>
      <c r="BH27" s="15">
        <v>0</v>
      </c>
      <c r="BI27" s="15">
        <v>0</v>
      </c>
      <c r="BJ27" s="15">
        <v>0</v>
      </c>
      <c r="BK27" s="15">
        <v>0.32</v>
      </c>
      <c r="BL27" s="15">
        <v>0</v>
      </c>
      <c r="BM27" s="15">
        <v>0.21</v>
      </c>
      <c r="BN27" s="15">
        <v>0.01</v>
      </c>
      <c r="BO27" s="15">
        <v>0.03</v>
      </c>
      <c r="BP27" s="15">
        <v>0</v>
      </c>
      <c r="BQ27" s="15">
        <v>0</v>
      </c>
      <c r="BR27" s="15">
        <v>0</v>
      </c>
      <c r="BS27" s="15">
        <v>1.19</v>
      </c>
      <c r="BT27" s="15">
        <v>0</v>
      </c>
      <c r="BU27" s="15">
        <v>0</v>
      </c>
      <c r="BV27" s="15">
        <v>2.99</v>
      </c>
      <c r="BW27" s="15">
        <v>0</v>
      </c>
      <c r="BX27" s="15">
        <v>0</v>
      </c>
      <c r="BY27" s="15">
        <v>0</v>
      </c>
      <c r="BZ27" s="15">
        <v>0</v>
      </c>
      <c r="CA27" s="15">
        <v>0</v>
      </c>
      <c r="CB27" s="15">
        <v>77.38</v>
      </c>
      <c r="CC27" s="23"/>
      <c r="CD27" s="23"/>
      <c r="CE27" s="15">
        <v>6</v>
      </c>
      <c r="CG27" s="15">
        <v>110.7</v>
      </c>
      <c r="CH27" s="15">
        <v>22.68</v>
      </c>
      <c r="CI27" s="15">
        <v>66.69</v>
      </c>
      <c r="CJ27" s="15">
        <v>1111.5</v>
      </c>
      <c r="CK27" s="15">
        <v>387.68</v>
      </c>
      <c r="CL27" s="15">
        <v>749.59</v>
      </c>
      <c r="CM27" s="15">
        <v>26.52</v>
      </c>
      <c r="CN27" s="15">
        <v>26.52</v>
      </c>
      <c r="CO27" s="15">
        <v>26.52</v>
      </c>
      <c r="CP27" s="15">
        <v>0</v>
      </c>
      <c r="CQ27" s="15">
        <v>0.54</v>
      </c>
    </row>
    <row r="28" spans="1:95" s="16" customFormat="1" x14ac:dyDescent="0.25">
      <c r="A28" s="29"/>
      <c r="B28" s="30" t="s">
        <v>146</v>
      </c>
      <c r="C28" s="31">
        <v>590</v>
      </c>
      <c r="D28" s="31">
        <v>21.12</v>
      </c>
      <c r="E28" s="31">
        <v>11.05</v>
      </c>
      <c r="F28" s="31">
        <v>15.4</v>
      </c>
      <c r="G28" s="31">
        <v>10.050000000000001</v>
      </c>
      <c r="H28" s="31">
        <v>83.42</v>
      </c>
      <c r="I28" s="31">
        <v>547.51</v>
      </c>
      <c r="J28" s="31">
        <v>4.8499999999999996</v>
      </c>
      <c r="K28" s="31">
        <v>5.95</v>
      </c>
      <c r="L28" s="31">
        <v>0</v>
      </c>
      <c r="M28" s="31">
        <v>0</v>
      </c>
      <c r="N28" s="31">
        <v>19.91</v>
      </c>
      <c r="O28" s="31">
        <v>56.75</v>
      </c>
      <c r="P28" s="31">
        <v>6.76</v>
      </c>
      <c r="Q28" s="31">
        <v>0</v>
      </c>
      <c r="R28" s="31">
        <v>0</v>
      </c>
      <c r="S28" s="31">
        <v>0.85</v>
      </c>
      <c r="T28" s="31">
        <v>6.67</v>
      </c>
      <c r="U28" s="31">
        <v>660.85</v>
      </c>
      <c r="V28" s="31">
        <v>1248.55</v>
      </c>
      <c r="W28" s="31">
        <v>159.1</v>
      </c>
      <c r="X28" s="31">
        <v>107.68</v>
      </c>
      <c r="Y28" s="31">
        <v>378.12</v>
      </c>
      <c r="Z28" s="31">
        <v>4.38</v>
      </c>
      <c r="AA28" s="31">
        <v>38.44</v>
      </c>
      <c r="AB28" s="31">
        <v>52.23</v>
      </c>
      <c r="AC28" s="31">
        <v>48.56</v>
      </c>
      <c r="AD28" s="31">
        <v>5.08</v>
      </c>
      <c r="AE28" s="31">
        <v>0.3</v>
      </c>
      <c r="AF28" s="31">
        <v>0.31</v>
      </c>
      <c r="AG28" s="31">
        <v>3.07</v>
      </c>
      <c r="AH28" s="31">
        <v>7.65</v>
      </c>
      <c r="AI28" s="31">
        <v>8.26</v>
      </c>
      <c r="AJ28" s="16">
        <v>0</v>
      </c>
      <c r="AK28" s="16">
        <v>318.42</v>
      </c>
      <c r="AL28" s="16">
        <v>329.35</v>
      </c>
      <c r="AM28" s="16">
        <v>488.03</v>
      </c>
      <c r="AN28" s="16">
        <v>292.48</v>
      </c>
      <c r="AO28" s="16">
        <v>102.78</v>
      </c>
      <c r="AP28" s="16">
        <v>247.68</v>
      </c>
      <c r="AQ28" s="16">
        <v>99.9</v>
      </c>
      <c r="AR28" s="16">
        <v>373.65</v>
      </c>
      <c r="AS28" s="16">
        <v>309.04000000000002</v>
      </c>
      <c r="AT28" s="16">
        <v>524.34</v>
      </c>
      <c r="AU28" s="16">
        <v>553.79999999999995</v>
      </c>
      <c r="AV28" s="16">
        <v>132.69999999999999</v>
      </c>
      <c r="AW28" s="16">
        <v>292.63</v>
      </c>
      <c r="AX28" s="16">
        <v>1921.31</v>
      </c>
      <c r="AY28" s="16">
        <v>0</v>
      </c>
      <c r="AZ28" s="16">
        <v>543.99</v>
      </c>
      <c r="BA28" s="16">
        <v>301.64</v>
      </c>
      <c r="BB28" s="16">
        <v>219.62</v>
      </c>
      <c r="BC28" s="16">
        <v>139.08000000000001</v>
      </c>
      <c r="BD28" s="16">
        <v>0.11</v>
      </c>
      <c r="BE28" s="16">
        <v>0.05</v>
      </c>
      <c r="BF28" s="16">
        <v>0.03</v>
      </c>
      <c r="BG28" s="16">
        <v>0.06</v>
      </c>
      <c r="BH28" s="16">
        <v>7.0000000000000007E-2</v>
      </c>
      <c r="BI28" s="16">
        <v>0.34</v>
      </c>
      <c r="BJ28" s="16">
        <v>0</v>
      </c>
      <c r="BK28" s="16">
        <v>1.66</v>
      </c>
      <c r="BL28" s="16">
        <v>0</v>
      </c>
      <c r="BM28" s="16">
        <v>0.67</v>
      </c>
      <c r="BN28" s="16">
        <v>0.03</v>
      </c>
      <c r="BO28" s="16">
        <v>0.06</v>
      </c>
      <c r="BP28" s="16">
        <v>0</v>
      </c>
      <c r="BQ28" s="16">
        <v>7.0000000000000007E-2</v>
      </c>
      <c r="BR28" s="16">
        <v>0.11</v>
      </c>
      <c r="BS28" s="16">
        <v>3.1</v>
      </c>
      <c r="BT28" s="16">
        <v>0</v>
      </c>
      <c r="BU28" s="16">
        <v>0</v>
      </c>
      <c r="BV28" s="16">
        <v>5.46</v>
      </c>
      <c r="BW28" s="16">
        <v>0.03</v>
      </c>
      <c r="BX28" s="16">
        <v>0</v>
      </c>
      <c r="BY28" s="16">
        <v>0</v>
      </c>
      <c r="BZ28" s="16">
        <v>0</v>
      </c>
      <c r="CA28" s="16">
        <v>0</v>
      </c>
      <c r="CB28" s="16">
        <v>497.33</v>
      </c>
      <c r="CC28" s="13"/>
      <c r="CD28" s="13" t="e">
        <f>$I$28/#REF!*100</f>
        <v>#REF!</v>
      </c>
      <c r="CE28" s="16">
        <v>47.15</v>
      </c>
      <c r="CG28" s="16">
        <v>153.51</v>
      </c>
      <c r="CH28" s="16">
        <v>50.3</v>
      </c>
      <c r="CI28" s="16">
        <v>101.9</v>
      </c>
      <c r="CJ28" s="16">
        <v>4161.3999999999996</v>
      </c>
      <c r="CK28" s="16">
        <v>1775.11</v>
      </c>
      <c r="CL28" s="16">
        <v>2968.26</v>
      </c>
      <c r="CM28" s="16">
        <v>100.8</v>
      </c>
      <c r="CN28" s="16">
        <v>61.8</v>
      </c>
      <c r="CO28" s="16">
        <v>81.3</v>
      </c>
      <c r="CP28" s="16">
        <v>10</v>
      </c>
      <c r="CQ28" s="16">
        <v>1.1100000000000001</v>
      </c>
    </row>
    <row r="30" spans="1:95" x14ac:dyDescent="0.25">
      <c r="B30" s="35" t="s">
        <v>136</v>
      </c>
    </row>
    <row r="31" spans="1:95" x14ac:dyDescent="0.25">
      <c r="B31" s="18" t="s">
        <v>145</v>
      </c>
    </row>
    <row r="32" spans="1:95" s="27" customFormat="1" x14ac:dyDescent="0.25">
      <c r="A32" s="24" t="str">
        <f>"-"</f>
        <v>-</v>
      </c>
      <c r="B32" s="25" t="s">
        <v>101</v>
      </c>
      <c r="C32" s="26" t="str">
        <f>"30"</f>
        <v>30</v>
      </c>
      <c r="D32" s="26">
        <v>1.98</v>
      </c>
      <c r="E32" s="26">
        <v>0</v>
      </c>
      <c r="F32" s="26">
        <v>0.2</v>
      </c>
      <c r="G32" s="26">
        <v>0.2</v>
      </c>
      <c r="H32" s="26">
        <v>14.07</v>
      </c>
      <c r="I32" s="26">
        <v>67.170299999999997</v>
      </c>
      <c r="J32" s="26">
        <v>0</v>
      </c>
      <c r="K32" s="26">
        <v>0</v>
      </c>
      <c r="L32" s="26">
        <v>0</v>
      </c>
      <c r="M32" s="26">
        <v>0</v>
      </c>
      <c r="N32" s="26">
        <v>0.33</v>
      </c>
      <c r="O32" s="26">
        <v>13.68</v>
      </c>
      <c r="P32" s="26">
        <v>0.06</v>
      </c>
      <c r="Q32" s="26">
        <v>0</v>
      </c>
      <c r="R32" s="26">
        <v>0</v>
      </c>
      <c r="S32" s="26">
        <v>0</v>
      </c>
      <c r="T32" s="26">
        <v>0.54</v>
      </c>
      <c r="U32" s="26">
        <v>0</v>
      </c>
      <c r="V32" s="26">
        <v>0</v>
      </c>
      <c r="W32" s="26">
        <v>0</v>
      </c>
      <c r="X32" s="26">
        <v>0</v>
      </c>
      <c r="Y32" s="26">
        <v>0</v>
      </c>
      <c r="Z32" s="26">
        <v>0</v>
      </c>
      <c r="AA32" s="26">
        <v>0</v>
      </c>
      <c r="AB32" s="26">
        <v>0</v>
      </c>
      <c r="AC32" s="26">
        <v>0</v>
      </c>
      <c r="AD32" s="26">
        <v>0</v>
      </c>
      <c r="AE32" s="26">
        <v>0</v>
      </c>
      <c r="AF32" s="26">
        <v>0</v>
      </c>
      <c r="AG32" s="26">
        <v>0</v>
      </c>
      <c r="AH32" s="26">
        <v>0</v>
      </c>
      <c r="AI32" s="26">
        <v>0</v>
      </c>
      <c r="AJ32" s="27">
        <v>0</v>
      </c>
      <c r="AK32" s="27">
        <v>95.79</v>
      </c>
      <c r="AL32" s="27">
        <v>99.7</v>
      </c>
      <c r="AM32" s="27">
        <v>152.69</v>
      </c>
      <c r="AN32" s="27">
        <v>50.63</v>
      </c>
      <c r="AO32" s="27">
        <v>30.02</v>
      </c>
      <c r="AP32" s="27">
        <v>60.03</v>
      </c>
      <c r="AQ32" s="27">
        <v>22.71</v>
      </c>
      <c r="AR32" s="27">
        <v>108.58</v>
      </c>
      <c r="AS32" s="27">
        <v>67.34</v>
      </c>
      <c r="AT32" s="27">
        <v>93.96</v>
      </c>
      <c r="AU32" s="27">
        <v>77.52</v>
      </c>
      <c r="AV32" s="27">
        <v>40.72</v>
      </c>
      <c r="AW32" s="27">
        <v>72.040000000000006</v>
      </c>
      <c r="AX32" s="27">
        <v>602.39</v>
      </c>
      <c r="AY32" s="27">
        <v>0</v>
      </c>
      <c r="AZ32" s="27">
        <v>196.27</v>
      </c>
      <c r="BA32" s="27">
        <v>85.35</v>
      </c>
      <c r="BB32" s="27">
        <v>56.64</v>
      </c>
      <c r="BC32" s="27">
        <v>44.89</v>
      </c>
      <c r="BD32" s="27">
        <v>0</v>
      </c>
      <c r="BE32" s="27">
        <v>0</v>
      </c>
      <c r="BF32" s="27">
        <v>0</v>
      </c>
      <c r="BG32" s="27">
        <v>0</v>
      </c>
      <c r="BH32" s="27">
        <v>0</v>
      </c>
      <c r="BI32" s="27">
        <v>0</v>
      </c>
      <c r="BJ32" s="27">
        <v>0</v>
      </c>
      <c r="BK32" s="27">
        <v>0.02</v>
      </c>
      <c r="BL32" s="27">
        <v>0</v>
      </c>
      <c r="BM32" s="27">
        <v>0</v>
      </c>
      <c r="BN32" s="27">
        <v>0</v>
      </c>
      <c r="BO32" s="27">
        <v>0</v>
      </c>
      <c r="BP32" s="27">
        <v>0</v>
      </c>
      <c r="BQ32" s="27">
        <v>0</v>
      </c>
      <c r="BR32" s="27">
        <v>0</v>
      </c>
      <c r="BS32" s="27">
        <v>0.02</v>
      </c>
      <c r="BT32" s="27">
        <v>0</v>
      </c>
      <c r="BU32" s="27">
        <v>0</v>
      </c>
      <c r="BV32" s="27">
        <v>0.08</v>
      </c>
      <c r="BW32" s="27">
        <v>0</v>
      </c>
      <c r="BX32" s="27">
        <v>0</v>
      </c>
      <c r="BY32" s="27">
        <v>0</v>
      </c>
      <c r="BZ32" s="27">
        <v>0</v>
      </c>
      <c r="CA32" s="27">
        <v>0</v>
      </c>
      <c r="CB32" s="27">
        <v>11.73</v>
      </c>
      <c r="CC32" s="28"/>
      <c r="CD32" s="28"/>
      <c r="CE32" s="27">
        <v>0</v>
      </c>
      <c r="CG32" s="27">
        <v>0</v>
      </c>
      <c r="CH32" s="27">
        <v>0</v>
      </c>
      <c r="CI32" s="27">
        <v>0</v>
      </c>
      <c r="CJ32" s="27">
        <v>950</v>
      </c>
      <c r="CK32" s="27">
        <v>366</v>
      </c>
      <c r="CL32" s="27">
        <v>658</v>
      </c>
      <c r="CM32" s="27">
        <v>7.6</v>
      </c>
      <c r="CN32" s="27">
        <v>7.6</v>
      </c>
      <c r="CO32" s="27">
        <v>7.6</v>
      </c>
      <c r="CP32" s="27">
        <v>0</v>
      </c>
      <c r="CQ32" s="27">
        <v>0</v>
      </c>
    </row>
    <row r="33" spans="1:95" s="27" customFormat="1" x14ac:dyDescent="0.25">
      <c r="A33" s="24" t="str">
        <f>"-"</f>
        <v>-</v>
      </c>
      <c r="B33" s="25" t="s">
        <v>102</v>
      </c>
      <c r="C33" s="26" t="str">
        <f>"30"</f>
        <v>30</v>
      </c>
      <c r="D33" s="26">
        <v>1.98</v>
      </c>
      <c r="E33" s="26">
        <v>0</v>
      </c>
      <c r="F33" s="26">
        <v>0.36</v>
      </c>
      <c r="G33" s="26">
        <v>0.36</v>
      </c>
      <c r="H33" s="26">
        <v>12.51</v>
      </c>
      <c r="I33" s="26">
        <v>58.013999999999996</v>
      </c>
      <c r="J33" s="26">
        <v>0.06</v>
      </c>
      <c r="K33" s="26">
        <v>0</v>
      </c>
      <c r="L33" s="26">
        <v>0</v>
      </c>
      <c r="M33" s="26">
        <v>0</v>
      </c>
      <c r="N33" s="26">
        <v>0.36</v>
      </c>
      <c r="O33" s="26">
        <v>9.66</v>
      </c>
      <c r="P33" s="26">
        <v>2.4900000000000002</v>
      </c>
      <c r="Q33" s="26">
        <v>0</v>
      </c>
      <c r="R33" s="26">
        <v>0</v>
      </c>
      <c r="S33" s="26">
        <v>0.3</v>
      </c>
      <c r="T33" s="26">
        <v>0.75</v>
      </c>
      <c r="U33" s="26">
        <v>183</v>
      </c>
      <c r="V33" s="26">
        <v>73.5</v>
      </c>
      <c r="W33" s="26">
        <v>10.5</v>
      </c>
      <c r="X33" s="26">
        <v>14.1</v>
      </c>
      <c r="Y33" s="26">
        <v>47.4</v>
      </c>
      <c r="Z33" s="26">
        <v>1.17</v>
      </c>
      <c r="AA33" s="26">
        <v>0</v>
      </c>
      <c r="AB33" s="26">
        <v>1.5</v>
      </c>
      <c r="AC33" s="26">
        <v>0.3</v>
      </c>
      <c r="AD33" s="26">
        <v>0.42</v>
      </c>
      <c r="AE33" s="26">
        <v>0.05</v>
      </c>
      <c r="AF33" s="26">
        <v>0.02</v>
      </c>
      <c r="AG33" s="26">
        <v>0.21</v>
      </c>
      <c r="AH33" s="26">
        <v>0.6</v>
      </c>
      <c r="AI33" s="26">
        <v>0</v>
      </c>
      <c r="AJ33" s="27">
        <v>0</v>
      </c>
      <c r="AK33" s="27">
        <v>96.6</v>
      </c>
      <c r="AL33" s="27">
        <v>74.400000000000006</v>
      </c>
      <c r="AM33" s="27">
        <v>128.1</v>
      </c>
      <c r="AN33" s="27">
        <v>66.900000000000006</v>
      </c>
      <c r="AO33" s="27">
        <v>27.9</v>
      </c>
      <c r="AP33" s="27">
        <v>59.4</v>
      </c>
      <c r="AQ33" s="27">
        <v>24</v>
      </c>
      <c r="AR33" s="27">
        <v>111.3</v>
      </c>
      <c r="AS33" s="27">
        <v>89.1</v>
      </c>
      <c r="AT33" s="27">
        <v>87.3</v>
      </c>
      <c r="AU33" s="27">
        <v>139.19999999999999</v>
      </c>
      <c r="AV33" s="27">
        <v>37.200000000000003</v>
      </c>
      <c r="AW33" s="27">
        <v>93</v>
      </c>
      <c r="AX33" s="27">
        <v>467.7</v>
      </c>
      <c r="AY33" s="27">
        <v>0</v>
      </c>
      <c r="AZ33" s="27">
        <v>157.80000000000001</v>
      </c>
      <c r="BA33" s="27">
        <v>87.3</v>
      </c>
      <c r="BB33" s="27">
        <v>54</v>
      </c>
      <c r="BC33" s="27">
        <v>39</v>
      </c>
      <c r="BD33" s="27">
        <v>0</v>
      </c>
      <c r="BE33" s="27">
        <v>0</v>
      </c>
      <c r="BF33" s="27">
        <v>0</v>
      </c>
      <c r="BG33" s="27">
        <v>0</v>
      </c>
      <c r="BH33" s="27">
        <v>0</v>
      </c>
      <c r="BI33" s="27">
        <v>0</v>
      </c>
      <c r="BJ33" s="27">
        <v>0</v>
      </c>
      <c r="BK33" s="27">
        <v>0.04</v>
      </c>
      <c r="BL33" s="27">
        <v>0</v>
      </c>
      <c r="BM33" s="27">
        <v>0</v>
      </c>
      <c r="BN33" s="27">
        <v>0.01</v>
      </c>
      <c r="BO33" s="27">
        <v>0</v>
      </c>
      <c r="BP33" s="27">
        <v>0</v>
      </c>
      <c r="BQ33" s="27">
        <v>0</v>
      </c>
      <c r="BR33" s="27">
        <v>0</v>
      </c>
      <c r="BS33" s="27">
        <v>0.03</v>
      </c>
      <c r="BT33" s="27">
        <v>0</v>
      </c>
      <c r="BU33" s="27">
        <v>0</v>
      </c>
      <c r="BV33" s="27">
        <v>0.14000000000000001</v>
      </c>
      <c r="BW33" s="27">
        <v>0.02</v>
      </c>
      <c r="BX33" s="27">
        <v>0</v>
      </c>
      <c r="BY33" s="27">
        <v>0</v>
      </c>
      <c r="BZ33" s="27">
        <v>0</v>
      </c>
      <c r="CA33" s="27">
        <v>0</v>
      </c>
      <c r="CB33" s="27">
        <v>14.1</v>
      </c>
      <c r="CC33" s="28"/>
      <c r="CD33" s="28"/>
      <c r="CE33" s="27">
        <v>0.25</v>
      </c>
      <c r="CG33" s="27">
        <v>5</v>
      </c>
      <c r="CH33" s="27">
        <v>5</v>
      </c>
      <c r="CI33" s="27">
        <v>5</v>
      </c>
      <c r="CJ33" s="27">
        <v>950</v>
      </c>
      <c r="CK33" s="27">
        <v>366</v>
      </c>
      <c r="CL33" s="27">
        <v>658</v>
      </c>
      <c r="CM33" s="27">
        <v>9.5</v>
      </c>
      <c r="CN33" s="27">
        <v>7.9</v>
      </c>
      <c r="CO33" s="27">
        <v>8.6999999999999993</v>
      </c>
      <c r="CP33" s="27">
        <v>0</v>
      </c>
      <c r="CQ33" s="27">
        <v>0</v>
      </c>
    </row>
    <row r="34" spans="1:95" s="27" customFormat="1" x14ac:dyDescent="0.25">
      <c r="A34" s="24" t="str">
        <f>"27/10"</f>
        <v>27/10</v>
      </c>
      <c r="B34" s="25" t="s">
        <v>110</v>
      </c>
      <c r="C34" s="26" t="str">
        <f>"200"</f>
        <v>200</v>
      </c>
      <c r="D34" s="26">
        <v>0.2</v>
      </c>
      <c r="E34" s="26">
        <v>0</v>
      </c>
      <c r="F34" s="26">
        <v>0.05</v>
      </c>
      <c r="G34" s="26">
        <v>0.05</v>
      </c>
      <c r="H34" s="26">
        <v>5.03</v>
      </c>
      <c r="I34" s="26">
        <v>20.17454</v>
      </c>
      <c r="J34" s="26">
        <v>0</v>
      </c>
      <c r="K34" s="26">
        <v>0</v>
      </c>
      <c r="L34" s="26">
        <v>0</v>
      </c>
      <c r="M34" s="26">
        <v>0</v>
      </c>
      <c r="N34" s="26">
        <v>4.93</v>
      </c>
      <c r="O34" s="26">
        <v>0</v>
      </c>
      <c r="P34" s="26">
        <v>0.1</v>
      </c>
      <c r="Q34" s="26">
        <v>0</v>
      </c>
      <c r="R34" s="26">
        <v>0</v>
      </c>
      <c r="S34" s="26">
        <v>0</v>
      </c>
      <c r="T34" s="26">
        <v>0.06</v>
      </c>
      <c r="U34" s="26">
        <v>0.05</v>
      </c>
      <c r="V34" s="26">
        <v>0.15</v>
      </c>
      <c r="W34" s="26">
        <v>0.15</v>
      </c>
      <c r="X34" s="26">
        <v>0</v>
      </c>
      <c r="Y34" s="26">
        <v>0</v>
      </c>
      <c r="Z34" s="26">
        <v>0.01</v>
      </c>
      <c r="AA34" s="26">
        <v>0</v>
      </c>
      <c r="AB34" s="26">
        <v>0</v>
      </c>
      <c r="AC34" s="26">
        <v>0</v>
      </c>
      <c r="AD34" s="26">
        <v>0</v>
      </c>
      <c r="AE34" s="26">
        <v>0</v>
      </c>
      <c r="AF34" s="26">
        <v>0</v>
      </c>
      <c r="AG34" s="26">
        <v>0</v>
      </c>
      <c r="AH34" s="26">
        <v>0</v>
      </c>
      <c r="AI34" s="26">
        <v>0</v>
      </c>
      <c r="AJ34" s="27">
        <v>0</v>
      </c>
      <c r="AK34" s="27">
        <v>0</v>
      </c>
      <c r="AL34" s="27">
        <v>0</v>
      </c>
      <c r="AM34" s="27">
        <v>0</v>
      </c>
      <c r="AN34" s="27">
        <v>0</v>
      </c>
      <c r="AO34" s="27">
        <v>0</v>
      </c>
      <c r="AP34" s="27">
        <v>0</v>
      </c>
      <c r="AQ34" s="27">
        <v>0</v>
      </c>
      <c r="AR34" s="27">
        <v>0</v>
      </c>
      <c r="AS34" s="27">
        <v>0</v>
      </c>
      <c r="AT34" s="27">
        <v>0</v>
      </c>
      <c r="AU34" s="27">
        <v>0</v>
      </c>
      <c r="AV34" s="27">
        <v>0</v>
      </c>
      <c r="AW34" s="27">
        <v>0</v>
      </c>
      <c r="AX34" s="27">
        <v>0</v>
      </c>
      <c r="AY34" s="27">
        <v>0</v>
      </c>
      <c r="AZ34" s="27">
        <v>0</v>
      </c>
      <c r="BA34" s="27">
        <v>0</v>
      </c>
      <c r="BB34" s="27">
        <v>0</v>
      </c>
      <c r="BC34" s="27">
        <v>0</v>
      </c>
      <c r="BD34" s="27">
        <v>0</v>
      </c>
      <c r="BE34" s="27">
        <v>0</v>
      </c>
      <c r="BF34" s="27">
        <v>0</v>
      </c>
      <c r="BG34" s="27">
        <v>0</v>
      </c>
      <c r="BH34" s="27">
        <v>0</v>
      </c>
      <c r="BI34" s="27">
        <v>0</v>
      </c>
      <c r="BJ34" s="27">
        <v>0</v>
      </c>
      <c r="BK34" s="27">
        <v>0</v>
      </c>
      <c r="BL34" s="27">
        <v>0</v>
      </c>
      <c r="BM34" s="27">
        <v>0</v>
      </c>
      <c r="BN34" s="27">
        <v>0</v>
      </c>
      <c r="BO34" s="27">
        <v>0</v>
      </c>
      <c r="BP34" s="27">
        <v>0</v>
      </c>
      <c r="BQ34" s="27">
        <v>0</v>
      </c>
      <c r="BR34" s="27">
        <v>0</v>
      </c>
      <c r="BS34" s="27">
        <v>0</v>
      </c>
      <c r="BT34" s="27">
        <v>0</v>
      </c>
      <c r="BU34" s="27">
        <v>0</v>
      </c>
      <c r="BV34" s="27">
        <v>0</v>
      </c>
      <c r="BW34" s="27">
        <v>0</v>
      </c>
      <c r="BX34" s="27">
        <v>0</v>
      </c>
      <c r="BY34" s="27">
        <v>0</v>
      </c>
      <c r="BZ34" s="27">
        <v>0</v>
      </c>
      <c r="CA34" s="27">
        <v>0</v>
      </c>
      <c r="CB34" s="27">
        <v>200.09</v>
      </c>
      <c r="CC34" s="28"/>
      <c r="CD34" s="28"/>
      <c r="CE34" s="27">
        <v>0</v>
      </c>
      <c r="CG34" s="27">
        <v>3.69</v>
      </c>
      <c r="CH34" s="27">
        <v>3.69</v>
      </c>
      <c r="CI34" s="27">
        <v>3.69</v>
      </c>
      <c r="CJ34" s="27">
        <v>398.25</v>
      </c>
      <c r="CK34" s="27">
        <v>156.6</v>
      </c>
      <c r="CL34" s="27">
        <v>277.43</v>
      </c>
      <c r="CM34" s="27">
        <v>39.61</v>
      </c>
      <c r="CN34" s="27">
        <v>23.41</v>
      </c>
      <c r="CO34" s="27">
        <v>31.51</v>
      </c>
      <c r="CP34" s="27">
        <v>5</v>
      </c>
      <c r="CQ34" s="27">
        <v>0</v>
      </c>
    </row>
    <row r="35" spans="1:95" s="27" customFormat="1" ht="64.5" customHeight="1" x14ac:dyDescent="0.25">
      <c r="A35" s="24" t="str">
        <f>"49/1"</f>
        <v>49/1</v>
      </c>
      <c r="B35" s="25" t="s">
        <v>111</v>
      </c>
      <c r="C35" s="26" t="str">
        <f>"60"</f>
        <v>60</v>
      </c>
      <c r="D35" s="26">
        <v>0.86</v>
      </c>
      <c r="E35" s="26">
        <v>0</v>
      </c>
      <c r="F35" s="26">
        <v>3.65</v>
      </c>
      <c r="G35" s="26">
        <v>3.65</v>
      </c>
      <c r="H35" s="26">
        <v>6.32</v>
      </c>
      <c r="I35" s="26">
        <v>60.012013235999994</v>
      </c>
      <c r="J35" s="26">
        <v>0.47</v>
      </c>
      <c r="K35" s="26">
        <v>2.34</v>
      </c>
      <c r="L35" s="26">
        <v>0</v>
      </c>
      <c r="M35" s="26">
        <v>0</v>
      </c>
      <c r="N35" s="26">
        <v>2.12</v>
      </c>
      <c r="O35" s="26">
        <v>3.23</v>
      </c>
      <c r="P35" s="26">
        <v>0.98</v>
      </c>
      <c r="Q35" s="26">
        <v>0</v>
      </c>
      <c r="R35" s="26">
        <v>0</v>
      </c>
      <c r="S35" s="26">
        <v>0.15</v>
      </c>
      <c r="T35" s="26">
        <v>1.1299999999999999</v>
      </c>
      <c r="U35" s="26">
        <v>211.66</v>
      </c>
      <c r="V35" s="26">
        <v>169.21</v>
      </c>
      <c r="W35" s="26">
        <v>12.82</v>
      </c>
      <c r="X35" s="26">
        <v>11.44</v>
      </c>
      <c r="Y35" s="26">
        <v>26.26</v>
      </c>
      <c r="Z35" s="26">
        <v>0.5</v>
      </c>
      <c r="AA35" s="26">
        <v>0</v>
      </c>
      <c r="AB35" s="26">
        <v>553.35</v>
      </c>
      <c r="AC35" s="26">
        <v>110.6</v>
      </c>
      <c r="AD35" s="26">
        <v>1.67</v>
      </c>
      <c r="AE35" s="26">
        <v>0.03</v>
      </c>
      <c r="AF35" s="26">
        <v>0.02</v>
      </c>
      <c r="AG35" s="26">
        <v>0.31</v>
      </c>
      <c r="AH35" s="26">
        <v>0.6</v>
      </c>
      <c r="AI35" s="26">
        <v>2.37</v>
      </c>
      <c r="AJ35" s="27">
        <v>0</v>
      </c>
      <c r="AK35" s="27">
        <v>16.420000000000002</v>
      </c>
      <c r="AL35" s="27">
        <v>19.73</v>
      </c>
      <c r="AM35" s="27">
        <v>24.02</v>
      </c>
      <c r="AN35" s="27">
        <v>28.65</v>
      </c>
      <c r="AO35" s="27">
        <v>5.61</v>
      </c>
      <c r="AP35" s="27">
        <v>18.73</v>
      </c>
      <c r="AQ35" s="27">
        <v>6.88</v>
      </c>
      <c r="AR35" s="27">
        <v>17.61</v>
      </c>
      <c r="AS35" s="27">
        <v>20.29</v>
      </c>
      <c r="AT35" s="27">
        <v>46.83</v>
      </c>
      <c r="AU35" s="27">
        <v>62.16</v>
      </c>
      <c r="AV35" s="27">
        <v>5.56</v>
      </c>
      <c r="AW35" s="27">
        <v>15.27</v>
      </c>
      <c r="AX35" s="27">
        <v>94.42</v>
      </c>
      <c r="AY35" s="27">
        <v>0</v>
      </c>
      <c r="AZ35" s="27">
        <v>13.94</v>
      </c>
      <c r="BA35" s="27">
        <v>15.34</v>
      </c>
      <c r="BB35" s="27">
        <v>13.69</v>
      </c>
      <c r="BC35" s="27">
        <v>5.34</v>
      </c>
      <c r="BD35" s="27">
        <v>0</v>
      </c>
      <c r="BE35" s="27">
        <v>0</v>
      </c>
      <c r="BF35" s="27">
        <v>0</v>
      </c>
      <c r="BG35" s="27">
        <v>0</v>
      </c>
      <c r="BH35" s="27">
        <v>0</v>
      </c>
      <c r="BI35" s="27">
        <v>0</v>
      </c>
      <c r="BJ35" s="27">
        <v>0</v>
      </c>
      <c r="BK35" s="27">
        <v>0.24</v>
      </c>
      <c r="BL35" s="27">
        <v>0</v>
      </c>
      <c r="BM35" s="27">
        <v>0.15</v>
      </c>
      <c r="BN35" s="27">
        <v>0.01</v>
      </c>
      <c r="BO35" s="27">
        <v>0.02</v>
      </c>
      <c r="BP35" s="27">
        <v>0</v>
      </c>
      <c r="BQ35" s="27">
        <v>0</v>
      </c>
      <c r="BR35" s="27">
        <v>0</v>
      </c>
      <c r="BS35" s="27">
        <v>0.87</v>
      </c>
      <c r="BT35" s="27">
        <v>0</v>
      </c>
      <c r="BU35" s="27">
        <v>0</v>
      </c>
      <c r="BV35" s="27">
        <v>2.1</v>
      </c>
      <c r="BW35" s="27">
        <v>0</v>
      </c>
      <c r="BX35" s="27">
        <v>0</v>
      </c>
      <c r="BY35" s="27">
        <v>0</v>
      </c>
      <c r="BZ35" s="27">
        <v>0</v>
      </c>
      <c r="CA35" s="27">
        <v>0</v>
      </c>
      <c r="CB35" s="27">
        <v>48.83</v>
      </c>
      <c r="CC35" s="28"/>
      <c r="CD35" s="28"/>
      <c r="CE35" s="27">
        <v>92.22</v>
      </c>
      <c r="CG35" s="27">
        <v>15</v>
      </c>
      <c r="CH35" s="27">
        <v>8.89</v>
      </c>
      <c r="CI35" s="27">
        <v>11.94</v>
      </c>
      <c r="CJ35" s="27">
        <v>384.2</v>
      </c>
      <c r="CK35" s="27">
        <v>158.82</v>
      </c>
      <c r="CL35" s="27">
        <v>271.51</v>
      </c>
      <c r="CM35" s="27">
        <v>6.26</v>
      </c>
      <c r="CN35" s="27">
        <v>1.82</v>
      </c>
      <c r="CO35" s="27">
        <v>4.04</v>
      </c>
      <c r="CP35" s="27">
        <v>0</v>
      </c>
      <c r="CQ35" s="27">
        <v>0.3</v>
      </c>
    </row>
    <row r="36" spans="1:95" s="27" customFormat="1" x14ac:dyDescent="0.25">
      <c r="A36" s="24" t="str">
        <f>"39/3"</f>
        <v>39/3</v>
      </c>
      <c r="B36" s="25" t="s">
        <v>112</v>
      </c>
      <c r="C36" s="26" t="str">
        <f>"180"</f>
        <v>180</v>
      </c>
      <c r="D36" s="26">
        <v>7.89</v>
      </c>
      <c r="E36" s="26">
        <v>0</v>
      </c>
      <c r="F36" s="26">
        <v>2.0699999999999998</v>
      </c>
      <c r="G36" s="26">
        <v>2.0699999999999998</v>
      </c>
      <c r="H36" s="26">
        <v>41.37</v>
      </c>
      <c r="I36" s="26">
        <v>205.09637939999999</v>
      </c>
      <c r="J36" s="26">
        <v>0.38</v>
      </c>
      <c r="K36" s="26">
        <v>0</v>
      </c>
      <c r="L36" s="26">
        <v>0</v>
      </c>
      <c r="M36" s="26">
        <v>0</v>
      </c>
      <c r="N36" s="26">
        <v>0.88</v>
      </c>
      <c r="O36" s="26">
        <v>33.630000000000003</v>
      </c>
      <c r="P36" s="26">
        <v>6.86</v>
      </c>
      <c r="Q36" s="26">
        <v>0</v>
      </c>
      <c r="R36" s="26">
        <v>0</v>
      </c>
      <c r="S36" s="26">
        <v>0</v>
      </c>
      <c r="T36" s="26">
        <v>1.54</v>
      </c>
      <c r="U36" s="26">
        <v>174.35</v>
      </c>
      <c r="V36" s="26">
        <v>240.43</v>
      </c>
      <c r="W36" s="26">
        <v>14</v>
      </c>
      <c r="X36" s="26">
        <v>121.5</v>
      </c>
      <c r="Y36" s="26">
        <v>177.41</v>
      </c>
      <c r="Z36" s="26">
        <v>4.17</v>
      </c>
      <c r="AA36" s="26">
        <v>0</v>
      </c>
      <c r="AB36" s="26">
        <v>5.75</v>
      </c>
      <c r="AC36" s="26">
        <v>1.28</v>
      </c>
      <c r="AD36" s="26">
        <v>0.51</v>
      </c>
      <c r="AE36" s="26">
        <v>0.23</v>
      </c>
      <c r="AF36" s="26">
        <v>0.12</v>
      </c>
      <c r="AG36" s="26">
        <v>2.2799999999999998</v>
      </c>
      <c r="AH36" s="26">
        <v>4.5999999999999996</v>
      </c>
      <c r="AI36" s="26">
        <v>0</v>
      </c>
      <c r="AJ36" s="27">
        <v>0</v>
      </c>
      <c r="AK36" s="27">
        <v>369.47</v>
      </c>
      <c r="AL36" s="27">
        <v>288.06</v>
      </c>
      <c r="AM36" s="27">
        <v>466.53</v>
      </c>
      <c r="AN36" s="27">
        <v>331.9</v>
      </c>
      <c r="AO36" s="27">
        <v>200.39</v>
      </c>
      <c r="AP36" s="27">
        <v>250.49</v>
      </c>
      <c r="AQ36" s="27">
        <v>112.72</v>
      </c>
      <c r="AR36" s="27">
        <v>370.72</v>
      </c>
      <c r="AS36" s="27">
        <v>363.21</v>
      </c>
      <c r="AT36" s="27">
        <v>701.37</v>
      </c>
      <c r="AU36" s="27">
        <v>690.09</v>
      </c>
      <c r="AV36" s="27">
        <v>187.87</v>
      </c>
      <c r="AW36" s="27">
        <v>450.88</v>
      </c>
      <c r="AX36" s="27">
        <v>1415.26</v>
      </c>
      <c r="AY36" s="27">
        <v>0</v>
      </c>
      <c r="AZ36" s="27">
        <v>313.11</v>
      </c>
      <c r="BA36" s="27">
        <v>379.49</v>
      </c>
      <c r="BB36" s="27">
        <v>269.27</v>
      </c>
      <c r="BC36" s="27">
        <v>206.65</v>
      </c>
      <c r="BD36" s="27">
        <v>0</v>
      </c>
      <c r="BE36" s="27">
        <v>0</v>
      </c>
      <c r="BF36" s="27">
        <v>0</v>
      </c>
      <c r="BG36" s="27">
        <v>0</v>
      </c>
      <c r="BH36" s="27">
        <v>0</v>
      </c>
      <c r="BI36" s="27">
        <v>0.01</v>
      </c>
      <c r="BJ36" s="27">
        <v>0</v>
      </c>
      <c r="BK36" s="27">
        <v>0.33</v>
      </c>
      <c r="BL36" s="27">
        <v>0</v>
      </c>
      <c r="BM36" s="27">
        <v>0.03</v>
      </c>
      <c r="BN36" s="27">
        <v>0.01</v>
      </c>
      <c r="BO36" s="27">
        <v>0</v>
      </c>
      <c r="BP36" s="27">
        <v>0</v>
      </c>
      <c r="BQ36" s="27">
        <v>0</v>
      </c>
      <c r="BR36" s="27">
        <v>0.01</v>
      </c>
      <c r="BS36" s="27">
        <v>0.67</v>
      </c>
      <c r="BT36" s="27">
        <v>0.01</v>
      </c>
      <c r="BU36" s="27">
        <v>0</v>
      </c>
      <c r="BV36" s="27">
        <v>0.66</v>
      </c>
      <c r="BW36" s="27">
        <v>0.06</v>
      </c>
      <c r="BX36" s="27">
        <v>0</v>
      </c>
      <c r="BY36" s="27">
        <v>0</v>
      </c>
      <c r="BZ36" s="27">
        <v>0</v>
      </c>
      <c r="CA36" s="27">
        <v>0</v>
      </c>
      <c r="CB36" s="27">
        <v>105.25</v>
      </c>
      <c r="CC36" s="28"/>
      <c r="CD36" s="28"/>
      <c r="CE36" s="27">
        <v>0.96</v>
      </c>
      <c r="CG36" s="27">
        <v>18.36</v>
      </c>
      <c r="CH36" s="27">
        <v>10.86</v>
      </c>
      <c r="CI36" s="27">
        <v>14.61</v>
      </c>
      <c r="CJ36" s="27">
        <v>2084.0700000000002</v>
      </c>
      <c r="CK36" s="27">
        <v>1025.55</v>
      </c>
      <c r="CL36" s="27">
        <v>1554.81</v>
      </c>
      <c r="CM36" s="27">
        <v>30.49</v>
      </c>
      <c r="CN36" s="27">
        <v>20.28</v>
      </c>
      <c r="CO36" s="27">
        <v>25.39</v>
      </c>
      <c r="CP36" s="27">
        <v>0</v>
      </c>
      <c r="CQ36" s="27">
        <v>0.45</v>
      </c>
    </row>
    <row r="37" spans="1:95" s="15" customFormat="1" x14ac:dyDescent="0.25">
      <c r="A37" s="20" t="str">
        <f>"2/9"</f>
        <v>2/9</v>
      </c>
      <c r="B37" s="21" t="s">
        <v>113</v>
      </c>
      <c r="C37" s="22" t="str">
        <f>"90"</f>
        <v>90</v>
      </c>
      <c r="D37" s="22">
        <v>10.48</v>
      </c>
      <c r="E37" s="22">
        <v>10.19</v>
      </c>
      <c r="F37" s="22">
        <v>10.07</v>
      </c>
      <c r="G37" s="22">
        <v>0.03</v>
      </c>
      <c r="H37" s="22">
        <v>2.19</v>
      </c>
      <c r="I37" s="22">
        <v>141.13043999999996</v>
      </c>
      <c r="J37" s="22">
        <v>4.01</v>
      </c>
      <c r="K37" s="22">
        <v>0.06</v>
      </c>
      <c r="L37" s="22">
        <v>0</v>
      </c>
      <c r="M37" s="22">
        <v>0</v>
      </c>
      <c r="N37" s="22">
        <v>0.21</v>
      </c>
      <c r="O37" s="22">
        <v>1.84</v>
      </c>
      <c r="P37" s="22">
        <v>0.15</v>
      </c>
      <c r="Q37" s="22">
        <v>0</v>
      </c>
      <c r="R37" s="22">
        <v>0</v>
      </c>
      <c r="S37" s="22">
        <v>0</v>
      </c>
      <c r="T37" s="22">
        <v>1.02</v>
      </c>
      <c r="U37" s="22">
        <v>130.93</v>
      </c>
      <c r="V37" s="22">
        <v>70.27</v>
      </c>
      <c r="W37" s="22">
        <v>10.63</v>
      </c>
      <c r="X37" s="22">
        <v>8.9700000000000006</v>
      </c>
      <c r="Y37" s="22">
        <v>74.88</v>
      </c>
      <c r="Z37" s="22">
        <v>0.85</v>
      </c>
      <c r="AA37" s="22">
        <v>27.14</v>
      </c>
      <c r="AB37" s="22">
        <v>14.31</v>
      </c>
      <c r="AC37" s="22">
        <v>56.86</v>
      </c>
      <c r="AD37" s="22">
        <v>0.38</v>
      </c>
      <c r="AE37" s="22">
        <v>0.03</v>
      </c>
      <c r="AF37" s="22">
        <v>0.06</v>
      </c>
      <c r="AG37" s="22">
        <v>3.86</v>
      </c>
      <c r="AH37" s="22">
        <v>7.86</v>
      </c>
      <c r="AI37" s="22">
        <v>0.39</v>
      </c>
      <c r="AJ37" s="15">
        <v>0</v>
      </c>
      <c r="AK37" s="15">
        <v>502.62</v>
      </c>
      <c r="AL37" s="15">
        <v>398.76</v>
      </c>
      <c r="AM37" s="15">
        <v>810.6</v>
      </c>
      <c r="AN37" s="15">
        <v>890.79</v>
      </c>
      <c r="AO37" s="15">
        <v>267.37</v>
      </c>
      <c r="AP37" s="15">
        <v>486.56</v>
      </c>
      <c r="AQ37" s="15">
        <v>167.23</v>
      </c>
      <c r="AR37" s="15">
        <v>428.99</v>
      </c>
      <c r="AS37" s="15">
        <v>653.86</v>
      </c>
      <c r="AT37" s="15">
        <v>695.01</v>
      </c>
      <c r="AU37" s="15">
        <v>921.21</v>
      </c>
      <c r="AV37" s="15">
        <v>277.33999999999997</v>
      </c>
      <c r="AW37" s="15">
        <v>777.02</v>
      </c>
      <c r="AX37" s="15">
        <v>1520.82</v>
      </c>
      <c r="AY37" s="15">
        <v>84.39</v>
      </c>
      <c r="AZ37" s="15">
        <v>514.89</v>
      </c>
      <c r="BA37" s="15">
        <v>493.56</v>
      </c>
      <c r="BB37" s="15">
        <v>365.35</v>
      </c>
      <c r="BC37" s="15">
        <v>130.30000000000001</v>
      </c>
      <c r="BD37" s="15">
        <v>0.05</v>
      </c>
      <c r="BE37" s="15">
        <v>0.02</v>
      </c>
      <c r="BF37" s="15">
        <v>0.01</v>
      </c>
      <c r="BG37" s="15">
        <v>0.03</v>
      </c>
      <c r="BH37" s="15">
        <v>0.03</v>
      </c>
      <c r="BI37" s="15">
        <v>0.16</v>
      </c>
      <c r="BJ37" s="15">
        <v>0</v>
      </c>
      <c r="BK37" s="15">
        <v>0.45</v>
      </c>
      <c r="BL37" s="15">
        <v>0</v>
      </c>
      <c r="BM37" s="15">
        <v>0.14000000000000001</v>
      </c>
      <c r="BN37" s="15">
        <v>0</v>
      </c>
      <c r="BO37" s="15">
        <v>0</v>
      </c>
      <c r="BP37" s="15">
        <v>0</v>
      </c>
      <c r="BQ37" s="15">
        <v>0.03</v>
      </c>
      <c r="BR37" s="15">
        <v>0.05</v>
      </c>
      <c r="BS37" s="15">
        <v>0.37</v>
      </c>
      <c r="BT37" s="15">
        <v>0</v>
      </c>
      <c r="BU37" s="15">
        <v>0</v>
      </c>
      <c r="BV37" s="15">
        <v>0.03</v>
      </c>
      <c r="BW37" s="15">
        <v>0</v>
      </c>
      <c r="BX37" s="15">
        <v>0</v>
      </c>
      <c r="BY37" s="15">
        <v>0</v>
      </c>
      <c r="BZ37" s="15">
        <v>0</v>
      </c>
      <c r="CA37" s="15">
        <v>0</v>
      </c>
      <c r="CB37" s="15">
        <v>90.98</v>
      </c>
      <c r="CC37" s="23"/>
      <c r="CD37" s="23"/>
      <c r="CE37" s="15">
        <v>29.52</v>
      </c>
      <c r="CG37" s="15">
        <v>23.66</v>
      </c>
      <c r="CH37" s="15">
        <v>11.79</v>
      </c>
      <c r="CI37" s="15">
        <v>17.73</v>
      </c>
      <c r="CJ37" s="15">
        <v>2187.2399999999998</v>
      </c>
      <c r="CK37" s="15">
        <v>1352.27</v>
      </c>
      <c r="CL37" s="15">
        <v>1769.76</v>
      </c>
      <c r="CM37" s="15">
        <v>24.83</v>
      </c>
      <c r="CN37" s="15">
        <v>16.39</v>
      </c>
      <c r="CO37" s="15">
        <v>20.64</v>
      </c>
      <c r="CP37" s="15">
        <v>0</v>
      </c>
      <c r="CQ37" s="15">
        <v>0.45</v>
      </c>
    </row>
    <row r="38" spans="1:95" s="16" customFormat="1" x14ac:dyDescent="0.25">
      <c r="A38" s="29"/>
      <c r="B38" s="30" t="s">
        <v>146</v>
      </c>
      <c r="C38" s="31">
        <v>590</v>
      </c>
      <c r="D38" s="31">
        <v>23.39</v>
      </c>
      <c r="E38" s="31">
        <v>10.19</v>
      </c>
      <c r="F38" s="31">
        <v>16.39</v>
      </c>
      <c r="G38" s="31">
        <v>6.36</v>
      </c>
      <c r="H38" s="31">
        <v>81.5</v>
      </c>
      <c r="I38" s="31">
        <v>551.6</v>
      </c>
      <c r="J38" s="31">
        <v>4.93</v>
      </c>
      <c r="K38" s="31">
        <v>2.4</v>
      </c>
      <c r="L38" s="31">
        <v>0</v>
      </c>
      <c r="M38" s="31">
        <v>0</v>
      </c>
      <c r="N38" s="31">
        <v>8.82</v>
      </c>
      <c r="O38" s="31">
        <v>62.03</v>
      </c>
      <c r="P38" s="31">
        <v>10.64</v>
      </c>
      <c r="Q38" s="31">
        <v>0</v>
      </c>
      <c r="R38" s="31">
        <v>0</v>
      </c>
      <c r="S38" s="31">
        <v>0.45</v>
      </c>
      <c r="T38" s="31">
        <v>5.03</v>
      </c>
      <c r="U38" s="31">
        <v>699.99</v>
      </c>
      <c r="V38" s="31">
        <v>553.57000000000005</v>
      </c>
      <c r="W38" s="31">
        <v>48.1</v>
      </c>
      <c r="X38" s="31">
        <v>156.02000000000001</v>
      </c>
      <c r="Y38" s="31">
        <v>325.95</v>
      </c>
      <c r="Z38" s="31">
        <v>6.7</v>
      </c>
      <c r="AA38" s="31">
        <v>27.14</v>
      </c>
      <c r="AB38" s="31">
        <v>574.91</v>
      </c>
      <c r="AC38" s="31">
        <v>169.04</v>
      </c>
      <c r="AD38" s="31">
        <v>2.98</v>
      </c>
      <c r="AE38" s="31">
        <v>0.34</v>
      </c>
      <c r="AF38" s="31">
        <v>0.22</v>
      </c>
      <c r="AG38" s="31">
        <v>6.66</v>
      </c>
      <c r="AH38" s="31">
        <v>13.66</v>
      </c>
      <c r="AI38" s="31">
        <v>2.76</v>
      </c>
      <c r="AJ38" s="16">
        <v>0</v>
      </c>
      <c r="AK38" s="16">
        <v>1080.9000000000001</v>
      </c>
      <c r="AL38" s="16">
        <v>880.66</v>
      </c>
      <c r="AM38" s="16">
        <v>1581.94</v>
      </c>
      <c r="AN38" s="16">
        <v>1368.87</v>
      </c>
      <c r="AO38" s="16">
        <v>531.29</v>
      </c>
      <c r="AP38" s="16">
        <v>875.21</v>
      </c>
      <c r="AQ38" s="16">
        <v>333.54</v>
      </c>
      <c r="AR38" s="16">
        <v>1037.2</v>
      </c>
      <c r="AS38" s="16">
        <v>1193.8</v>
      </c>
      <c r="AT38" s="16">
        <v>1624.47</v>
      </c>
      <c r="AU38" s="16">
        <v>1890.19</v>
      </c>
      <c r="AV38" s="16">
        <v>548.67999999999995</v>
      </c>
      <c r="AW38" s="16">
        <v>1408.2</v>
      </c>
      <c r="AX38" s="16">
        <v>4100.59</v>
      </c>
      <c r="AY38" s="16">
        <v>84.39</v>
      </c>
      <c r="AZ38" s="16">
        <v>1196.01</v>
      </c>
      <c r="BA38" s="16">
        <v>1061.04</v>
      </c>
      <c r="BB38" s="16">
        <v>758.95</v>
      </c>
      <c r="BC38" s="16">
        <v>426.18</v>
      </c>
      <c r="BD38" s="16">
        <v>0.05</v>
      </c>
      <c r="BE38" s="16">
        <v>0.02</v>
      </c>
      <c r="BF38" s="16">
        <v>0.01</v>
      </c>
      <c r="BG38" s="16">
        <v>0.03</v>
      </c>
      <c r="BH38" s="16">
        <v>0.03</v>
      </c>
      <c r="BI38" s="16">
        <v>0.17</v>
      </c>
      <c r="BJ38" s="16">
        <v>0</v>
      </c>
      <c r="BK38" s="16">
        <v>1.08</v>
      </c>
      <c r="BL38" s="16">
        <v>0</v>
      </c>
      <c r="BM38" s="16">
        <v>0.32</v>
      </c>
      <c r="BN38" s="16">
        <v>0.02</v>
      </c>
      <c r="BO38" s="16">
        <v>0.02</v>
      </c>
      <c r="BP38" s="16">
        <v>0</v>
      </c>
      <c r="BQ38" s="16">
        <v>0.03</v>
      </c>
      <c r="BR38" s="16">
        <v>7.0000000000000007E-2</v>
      </c>
      <c r="BS38" s="16">
        <v>1.96</v>
      </c>
      <c r="BT38" s="16">
        <v>0.01</v>
      </c>
      <c r="BU38" s="16">
        <v>0</v>
      </c>
      <c r="BV38" s="16">
        <v>3.02</v>
      </c>
      <c r="BW38" s="16">
        <v>0.09</v>
      </c>
      <c r="BX38" s="16">
        <v>0</v>
      </c>
      <c r="BY38" s="16">
        <v>0</v>
      </c>
      <c r="BZ38" s="16">
        <v>0</v>
      </c>
      <c r="CA38" s="16">
        <v>0</v>
      </c>
      <c r="CB38" s="16">
        <v>470.98</v>
      </c>
      <c r="CC38" s="13"/>
      <c r="CD38" s="13" t="e">
        <f>$I$38/#REF!*100</f>
        <v>#REF!</v>
      </c>
      <c r="CE38" s="16">
        <v>122.95</v>
      </c>
      <c r="CG38" s="16">
        <v>65.709999999999994</v>
      </c>
      <c r="CH38" s="16">
        <v>40.229999999999997</v>
      </c>
      <c r="CI38" s="16">
        <v>52.97</v>
      </c>
      <c r="CJ38" s="16">
        <v>6953.76</v>
      </c>
      <c r="CK38" s="16">
        <v>3425.25</v>
      </c>
      <c r="CL38" s="16">
        <v>5189.51</v>
      </c>
      <c r="CM38" s="16">
        <v>118.29</v>
      </c>
      <c r="CN38" s="16">
        <v>77.400000000000006</v>
      </c>
      <c r="CO38" s="16">
        <v>97.87</v>
      </c>
      <c r="CP38" s="16">
        <v>5</v>
      </c>
      <c r="CQ38" s="16">
        <v>1.2</v>
      </c>
    </row>
    <row r="40" spans="1:95" x14ac:dyDescent="0.25">
      <c r="B40" s="35" t="s">
        <v>139</v>
      </c>
    </row>
    <row r="41" spans="1:95" x14ac:dyDescent="0.25">
      <c r="B41" s="18" t="s">
        <v>145</v>
      </c>
    </row>
    <row r="42" spans="1:95" s="27" customFormat="1" x14ac:dyDescent="0.25">
      <c r="A42" s="24" t="str">
        <f>"-"</f>
        <v>-</v>
      </c>
      <c r="B42" s="25" t="s">
        <v>101</v>
      </c>
      <c r="C42" s="26" t="str">
        <f>"30"</f>
        <v>30</v>
      </c>
      <c r="D42" s="26">
        <v>1.98</v>
      </c>
      <c r="E42" s="26">
        <v>0</v>
      </c>
      <c r="F42" s="26">
        <v>0.2</v>
      </c>
      <c r="G42" s="26">
        <v>0.2</v>
      </c>
      <c r="H42" s="26">
        <v>14.07</v>
      </c>
      <c r="I42" s="26">
        <v>67.170299999999997</v>
      </c>
      <c r="J42" s="26">
        <v>0</v>
      </c>
      <c r="K42" s="26">
        <v>0</v>
      </c>
      <c r="L42" s="26">
        <v>0</v>
      </c>
      <c r="M42" s="26">
        <v>0</v>
      </c>
      <c r="N42" s="26">
        <v>0.33</v>
      </c>
      <c r="O42" s="26">
        <v>13.68</v>
      </c>
      <c r="P42" s="26">
        <v>0.06</v>
      </c>
      <c r="Q42" s="26">
        <v>0</v>
      </c>
      <c r="R42" s="26">
        <v>0</v>
      </c>
      <c r="S42" s="26">
        <v>0</v>
      </c>
      <c r="T42" s="26">
        <v>0.54</v>
      </c>
      <c r="U42" s="26">
        <v>0</v>
      </c>
      <c r="V42" s="26">
        <v>0</v>
      </c>
      <c r="W42" s="26">
        <v>0</v>
      </c>
      <c r="X42" s="26">
        <v>0</v>
      </c>
      <c r="Y42" s="26">
        <v>0</v>
      </c>
      <c r="Z42" s="26">
        <v>0</v>
      </c>
      <c r="AA42" s="26">
        <v>0</v>
      </c>
      <c r="AB42" s="26">
        <v>0</v>
      </c>
      <c r="AC42" s="26">
        <v>0</v>
      </c>
      <c r="AD42" s="26">
        <v>0</v>
      </c>
      <c r="AE42" s="26">
        <v>0</v>
      </c>
      <c r="AF42" s="26">
        <v>0</v>
      </c>
      <c r="AG42" s="26">
        <v>0</v>
      </c>
      <c r="AH42" s="26">
        <v>0</v>
      </c>
      <c r="AI42" s="26">
        <v>0</v>
      </c>
      <c r="AJ42" s="27">
        <v>0</v>
      </c>
      <c r="AK42" s="27">
        <v>95.79</v>
      </c>
      <c r="AL42" s="27">
        <v>99.7</v>
      </c>
      <c r="AM42" s="27">
        <v>152.69</v>
      </c>
      <c r="AN42" s="27">
        <v>50.63</v>
      </c>
      <c r="AO42" s="27">
        <v>30.02</v>
      </c>
      <c r="AP42" s="27">
        <v>60.03</v>
      </c>
      <c r="AQ42" s="27">
        <v>22.71</v>
      </c>
      <c r="AR42" s="27">
        <v>108.58</v>
      </c>
      <c r="AS42" s="27">
        <v>67.34</v>
      </c>
      <c r="AT42" s="27">
        <v>93.96</v>
      </c>
      <c r="AU42" s="27">
        <v>77.52</v>
      </c>
      <c r="AV42" s="27">
        <v>40.72</v>
      </c>
      <c r="AW42" s="27">
        <v>72.040000000000006</v>
      </c>
      <c r="AX42" s="27">
        <v>602.39</v>
      </c>
      <c r="AY42" s="27">
        <v>0</v>
      </c>
      <c r="AZ42" s="27">
        <v>196.27</v>
      </c>
      <c r="BA42" s="27">
        <v>85.35</v>
      </c>
      <c r="BB42" s="27">
        <v>56.64</v>
      </c>
      <c r="BC42" s="27">
        <v>44.89</v>
      </c>
      <c r="BD42" s="27">
        <v>0</v>
      </c>
      <c r="BE42" s="27">
        <v>0</v>
      </c>
      <c r="BF42" s="27">
        <v>0</v>
      </c>
      <c r="BG42" s="27">
        <v>0</v>
      </c>
      <c r="BH42" s="27">
        <v>0</v>
      </c>
      <c r="BI42" s="27">
        <v>0</v>
      </c>
      <c r="BJ42" s="27">
        <v>0</v>
      </c>
      <c r="BK42" s="27">
        <v>0.02</v>
      </c>
      <c r="BL42" s="27">
        <v>0</v>
      </c>
      <c r="BM42" s="27">
        <v>0</v>
      </c>
      <c r="BN42" s="27">
        <v>0</v>
      </c>
      <c r="BO42" s="27">
        <v>0</v>
      </c>
      <c r="BP42" s="27">
        <v>0</v>
      </c>
      <c r="BQ42" s="27">
        <v>0</v>
      </c>
      <c r="BR42" s="27">
        <v>0</v>
      </c>
      <c r="BS42" s="27">
        <v>0.02</v>
      </c>
      <c r="BT42" s="27">
        <v>0</v>
      </c>
      <c r="BU42" s="27">
        <v>0</v>
      </c>
      <c r="BV42" s="27">
        <v>0.08</v>
      </c>
      <c r="BW42" s="27">
        <v>0</v>
      </c>
      <c r="BX42" s="27">
        <v>0</v>
      </c>
      <c r="BY42" s="27">
        <v>0</v>
      </c>
      <c r="BZ42" s="27">
        <v>0</v>
      </c>
      <c r="CA42" s="27">
        <v>0</v>
      </c>
      <c r="CB42" s="27">
        <v>11.73</v>
      </c>
      <c r="CC42" s="28"/>
      <c r="CD42" s="28"/>
      <c r="CE42" s="27">
        <v>0</v>
      </c>
      <c r="CG42" s="27">
        <v>0</v>
      </c>
      <c r="CH42" s="27">
        <v>0</v>
      </c>
      <c r="CI42" s="27">
        <v>0</v>
      </c>
      <c r="CJ42" s="27">
        <v>950</v>
      </c>
      <c r="CK42" s="27">
        <v>366</v>
      </c>
      <c r="CL42" s="27">
        <v>658</v>
      </c>
      <c r="CM42" s="27">
        <v>7.6</v>
      </c>
      <c r="CN42" s="27">
        <v>7.6</v>
      </c>
      <c r="CO42" s="27">
        <v>7.6</v>
      </c>
      <c r="CP42" s="27">
        <v>0</v>
      </c>
      <c r="CQ42" s="27">
        <v>0</v>
      </c>
    </row>
    <row r="43" spans="1:95" s="27" customFormat="1" x14ac:dyDescent="0.25">
      <c r="A43" s="24" t="str">
        <f>"-"</f>
        <v>-</v>
      </c>
      <c r="B43" s="25" t="s">
        <v>102</v>
      </c>
      <c r="C43" s="26" t="str">
        <f>"30"</f>
        <v>30</v>
      </c>
      <c r="D43" s="26">
        <v>1.98</v>
      </c>
      <c r="E43" s="26">
        <v>0</v>
      </c>
      <c r="F43" s="26">
        <v>0.36</v>
      </c>
      <c r="G43" s="26">
        <v>0.36</v>
      </c>
      <c r="H43" s="26">
        <v>12.51</v>
      </c>
      <c r="I43" s="26">
        <v>58.013999999999996</v>
      </c>
      <c r="J43" s="26">
        <v>0.06</v>
      </c>
      <c r="K43" s="26">
        <v>0</v>
      </c>
      <c r="L43" s="26">
        <v>0</v>
      </c>
      <c r="M43" s="26">
        <v>0</v>
      </c>
      <c r="N43" s="26">
        <v>0.36</v>
      </c>
      <c r="O43" s="26">
        <v>9.66</v>
      </c>
      <c r="P43" s="26">
        <v>2.4900000000000002</v>
      </c>
      <c r="Q43" s="26">
        <v>0</v>
      </c>
      <c r="R43" s="26">
        <v>0</v>
      </c>
      <c r="S43" s="26">
        <v>0.3</v>
      </c>
      <c r="T43" s="26">
        <v>0.75</v>
      </c>
      <c r="U43" s="26">
        <v>183</v>
      </c>
      <c r="V43" s="26">
        <v>73.5</v>
      </c>
      <c r="W43" s="26">
        <v>10.5</v>
      </c>
      <c r="X43" s="26">
        <v>14.1</v>
      </c>
      <c r="Y43" s="26">
        <v>47.4</v>
      </c>
      <c r="Z43" s="26">
        <v>1.17</v>
      </c>
      <c r="AA43" s="26">
        <v>0</v>
      </c>
      <c r="AB43" s="26">
        <v>1.5</v>
      </c>
      <c r="AC43" s="26">
        <v>0.3</v>
      </c>
      <c r="AD43" s="26">
        <v>0.42</v>
      </c>
      <c r="AE43" s="26">
        <v>0.05</v>
      </c>
      <c r="AF43" s="26">
        <v>0.02</v>
      </c>
      <c r="AG43" s="26">
        <v>0.21</v>
      </c>
      <c r="AH43" s="26">
        <v>0.6</v>
      </c>
      <c r="AI43" s="26">
        <v>0</v>
      </c>
      <c r="AJ43" s="27">
        <v>0</v>
      </c>
      <c r="AK43" s="27">
        <v>96.6</v>
      </c>
      <c r="AL43" s="27">
        <v>74.400000000000006</v>
      </c>
      <c r="AM43" s="27">
        <v>128.1</v>
      </c>
      <c r="AN43" s="27">
        <v>66.900000000000006</v>
      </c>
      <c r="AO43" s="27">
        <v>27.9</v>
      </c>
      <c r="AP43" s="27">
        <v>59.4</v>
      </c>
      <c r="AQ43" s="27">
        <v>24</v>
      </c>
      <c r="AR43" s="27">
        <v>111.3</v>
      </c>
      <c r="AS43" s="27">
        <v>89.1</v>
      </c>
      <c r="AT43" s="27">
        <v>87.3</v>
      </c>
      <c r="AU43" s="27">
        <v>139.19999999999999</v>
      </c>
      <c r="AV43" s="27">
        <v>37.200000000000003</v>
      </c>
      <c r="AW43" s="27">
        <v>93</v>
      </c>
      <c r="AX43" s="27">
        <v>467.7</v>
      </c>
      <c r="AY43" s="27">
        <v>0</v>
      </c>
      <c r="AZ43" s="27">
        <v>157.80000000000001</v>
      </c>
      <c r="BA43" s="27">
        <v>87.3</v>
      </c>
      <c r="BB43" s="27">
        <v>54</v>
      </c>
      <c r="BC43" s="27">
        <v>39</v>
      </c>
      <c r="BD43" s="27">
        <v>0</v>
      </c>
      <c r="BE43" s="27">
        <v>0</v>
      </c>
      <c r="BF43" s="27">
        <v>0</v>
      </c>
      <c r="BG43" s="27">
        <v>0</v>
      </c>
      <c r="BH43" s="27">
        <v>0</v>
      </c>
      <c r="BI43" s="27">
        <v>0</v>
      </c>
      <c r="BJ43" s="27">
        <v>0</v>
      </c>
      <c r="BK43" s="27">
        <v>0.04</v>
      </c>
      <c r="BL43" s="27">
        <v>0</v>
      </c>
      <c r="BM43" s="27">
        <v>0</v>
      </c>
      <c r="BN43" s="27">
        <v>0.01</v>
      </c>
      <c r="BO43" s="27">
        <v>0</v>
      </c>
      <c r="BP43" s="27">
        <v>0</v>
      </c>
      <c r="BQ43" s="27">
        <v>0</v>
      </c>
      <c r="BR43" s="27">
        <v>0</v>
      </c>
      <c r="BS43" s="27">
        <v>0.03</v>
      </c>
      <c r="BT43" s="27">
        <v>0</v>
      </c>
      <c r="BU43" s="27">
        <v>0</v>
      </c>
      <c r="BV43" s="27">
        <v>0.14000000000000001</v>
      </c>
      <c r="BW43" s="27">
        <v>0.02</v>
      </c>
      <c r="BX43" s="27">
        <v>0</v>
      </c>
      <c r="BY43" s="27">
        <v>0</v>
      </c>
      <c r="BZ43" s="27">
        <v>0</v>
      </c>
      <c r="CA43" s="27">
        <v>0</v>
      </c>
      <c r="CB43" s="27">
        <v>14.1</v>
      </c>
      <c r="CC43" s="28"/>
      <c r="CD43" s="28"/>
      <c r="CE43" s="27">
        <v>0.25</v>
      </c>
      <c r="CG43" s="27">
        <v>2</v>
      </c>
      <c r="CH43" s="27">
        <v>2</v>
      </c>
      <c r="CI43" s="27">
        <v>2</v>
      </c>
      <c r="CJ43" s="27">
        <v>380</v>
      </c>
      <c r="CK43" s="27">
        <v>146.4</v>
      </c>
      <c r="CL43" s="27">
        <v>263.2</v>
      </c>
      <c r="CM43" s="27">
        <v>3.8</v>
      </c>
      <c r="CN43" s="27">
        <v>3.16</v>
      </c>
      <c r="CO43" s="27">
        <v>3.48</v>
      </c>
      <c r="CP43" s="27">
        <v>0</v>
      </c>
      <c r="CQ43" s="27">
        <v>0</v>
      </c>
    </row>
    <row r="44" spans="1:95" s="27" customFormat="1" x14ac:dyDescent="0.25">
      <c r="A44" s="24" t="str">
        <f>"29/10"</f>
        <v>29/10</v>
      </c>
      <c r="B44" s="25" t="s">
        <v>114</v>
      </c>
      <c r="C44" s="26" t="str">
        <f>"200"</f>
        <v>200</v>
      </c>
      <c r="D44" s="26">
        <v>0.23</v>
      </c>
      <c r="E44" s="26">
        <v>0</v>
      </c>
      <c r="F44" s="26">
        <v>0.05</v>
      </c>
      <c r="G44" s="26">
        <v>0.05</v>
      </c>
      <c r="H44" s="26">
        <v>9.92</v>
      </c>
      <c r="I44" s="26">
        <v>39.591609756097526</v>
      </c>
      <c r="J44" s="26">
        <v>0</v>
      </c>
      <c r="K44" s="26">
        <v>0</v>
      </c>
      <c r="L44" s="26">
        <v>0</v>
      </c>
      <c r="M44" s="26">
        <v>0</v>
      </c>
      <c r="N44" s="26">
        <v>9.7200000000000006</v>
      </c>
      <c r="O44" s="26">
        <v>0</v>
      </c>
      <c r="P44" s="26">
        <v>0.19</v>
      </c>
      <c r="Q44" s="26">
        <v>0</v>
      </c>
      <c r="R44" s="26">
        <v>0</v>
      </c>
      <c r="S44" s="26">
        <v>0.28000000000000003</v>
      </c>
      <c r="T44" s="26">
        <v>0.09</v>
      </c>
      <c r="U44" s="26">
        <v>0.63</v>
      </c>
      <c r="V44" s="26">
        <v>8.16</v>
      </c>
      <c r="W44" s="26">
        <v>2.1800000000000002</v>
      </c>
      <c r="X44" s="26">
        <v>0.56000000000000005</v>
      </c>
      <c r="Y44" s="26">
        <v>1</v>
      </c>
      <c r="Z44" s="26">
        <v>0.06</v>
      </c>
      <c r="AA44" s="26">
        <v>0</v>
      </c>
      <c r="AB44" s="26">
        <v>0.44</v>
      </c>
      <c r="AC44" s="26">
        <v>0.1</v>
      </c>
      <c r="AD44" s="26">
        <v>0.01</v>
      </c>
      <c r="AE44" s="26">
        <v>0</v>
      </c>
      <c r="AF44" s="26">
        <v>0</v>
      </c>
      <c r="AG44" s="26">
        <v>0</v>
      </c>
      <c r="AH44" s="26">
        <v>0.01</v>
      </c>
      <c r="AI44" s="26">
        <v>0.78</v>
      </c>
      <c r="AJ44" s="27">
        <v>0</v>
      </c>
      <c r="AK44" s="27">
        <v>0.67</v>
      </c>
      <c r="AL44" s="27">
        <v>0.76</v>
      </c>
      <c r="AM44" s="27">
        <v>0.62</v>
      </c>
      <c r="AN44" s="27">
        <v>1.1499999999999999</v>
      </c>
      <c r="AO44" s="27">
        <v>0.28999999999999998</v>
      </c>
      <c r="AP44" s="27">
        <v>1.2</v>
      </c>
      <c r="AQ44" s="27">
        <v>0</v>
      </c>
      <c r="AR44" s="27">
        <v>1.53</v>
      </c>
      <c r="AS44" s="27">
        <v>0</v>
      </c>
      <c r="AT44" s="27">
        <v>0</v>
      </c>
      <c r="AU44" s="27">
        <v>0</v>
      </c>
      <c r="AV44" s="27">
        <v>0.86</v>
      </c>
      <c r="AW44" s="27">
        <v>0</v>
      </c>
      <c r="AX44" s="27">
        <v>0</v>
      </c>
      <c r="AY44" s="27">
        <v>0</v>
      </c>
      <c r="AZ44" s="27">
        <v>0</v>
      </c>
      <c r="BA44" s="27">
        <v>0</v>
      </c>
      <c r="BB44" s="27">
        <v>0</v>
      </c>
      <c r="BC44" s="27">
        <v>0</v>
      </c>
      <c r="BD44" s="27">
        <v>0</v>
      </c>
      <c r="BE44" s="27">
        <v>0</v>
      </c>
      <c r="BF44" s="27">
        <v>0</v>
      </c>
      <c r="BG44" s="27">
        <v>0</v>
      </c>
      <c r="BH44" s="27">
        <v>0</v>
      </c>
      <c r="BI44" s="27">
        <v>0</v>
      </c>
      <c r="BJ44" s="27">
        <v>0</v>
      </c>
      <c r="BK44" s="27">
        <v>0</v>
      </c>
      <c r="BL44" s="27">
        <v>0</v>
      </c>
      <c r="BM44" s="27">
        <v>0</v>
      </c>
      <c r="BN44" s="27">
        <v>0</v>
      </c>
      <c r="BO44" s="27">
        <v>0</v>
      </c>
      <c r="BP44" s="27">
        <v>0</v>
      </c>
      <c r="BQ44" s="27">
        <v>0</v>
      </c>
      <c r="BR44" s="27">
        <v>0</v>
      </c>
      <c r="BS44" s="27">
        <v>0</v>
      </c>
      <c r="BT44" s="27">
        <v>0</v>
      </c>
      <c r="BU44" s="27">
        <v>0</v>
      </c>
      <c r="BV44" s="27">
        <v>0</v>
      </c>
      <c r="BW44" s="27">
        <v>0</v>
      </c>
      <c r="BX44" s="27">
        <v>0</v>
      </c>
      <c r="BY44" s="27">
        <v>0</v>
      </c>
      <c r="BZ44" s="27">
        <v>0</v>
      </c>
      <c r="CA44" s="27">
        <v>0</v>
      </c>
      <c r="CB44" s="27">
        <v>199.5</v>
      </c>
      <c r="CC44" s="28"/>
      <c r="CD44" s="28"/>
      <c r="CE44" s="27">
        <v>7.0000000000000007E-2</v>
      </c>
      <c r="CG44" s="27">
        <v>3.85</v>
      </c>
      <c r="CH44" s="27">
        <v>3.72</v>
      </c>
      <c r="CI44" s="27">
        <v>3.79</v>
      </c>
      <c r="CJ44" s="27">
        <v>434.63</v>
      </c>
      <c r="CK44" s="27">
        <v>165.16</v>
      </c>
      <c r="CL44" s="27">
        <v>299.89999999999998</v>
      </c>
      <c r="CM44" s="27">
        <v>39.92</v>
      </c>
      <c r="CN44" s="27">
        <v>23.87</v>
      </c>
      <c r="CO44" s="27">
        <v>31.9</v>
      </c>
      <c r="CP44" s="27">
        <v>9.76</v>
      </c>
      <c r="CQ44" s="27">
        <v>0</v>
      </c>
    </row>
    <row r="45" spans="1:95" s="27" customFormat="1" ht="34.5" customHeight="1" x14ac:dyDescent="0.25">
      <c r="A45" s="24" t="str">
        <f>"3/1"</f>
        <v>3/1</v>
      </c>
      <c r="B45" s="25" t="s">
        <v>104</v>
      </c>
      <c r="C45" s="26" t="str">
        <f>"60"</f>
        <v>60</v>
      </c>
      <c r="D45" s="26">
        <v>0.96</v>
      </c>
      <c r="E45" s="26">
        <v>0</v>
      </c>
      <c r="F45" s="26">
        <v>3.58</v>
      </c>
      <c r="G45" s="26">
        <v>3.58</v>
      </c>
      <c r="H45" s="26">
        <v>5.35</v>
      </c>
      <c r="I45" s="26">
        <v>54.938662799999996</v>
      </c>
      <c r="J45" s="26">
        <v>0.45</v>
      </c>
      <c r="K45" s="26">
        <v>2.34</v>
      </c>
      <c r="L45" s="26">
        <v>0</v>
      </c>
      <c r="M45" s="26">
        <v>0</v>
      </c>
      <c r="N45" s="26">
        <v>4.22</v>
      </c>
      <c r="O45" s="26">
        <v>0.05</v>
      </c>
      <c r="P45" s="26">
        <v>1.07</v>
      </c>
      <c r="Q45" s="26">
        <v>0</v>
      </c>
      <c r="R45" s="26">
        <v>0</v>
      </c>
      <c r="S45" s="26">
        <v>0.16</v>
      </c>
      <c r="T45" s="26">
        <v>0.67</v>
      </c>
      <c r="U45" s="26">
        <v>120.78</v>
      </c>
      <c r="V45" s="26">
        <v>160.6</v>
      </c>
      <c r="W45" s="26">
        <v>26.82</v>
      </c>
      <c r="X45" s="26">
        <v>8.6300000000000008</v>
      </c>
      <c r="Y45" s="26">
        <v>16.88</v>
      </c>
      <c r="Z45" s="26">
        <v>0.33</v>
      </c>
      <c r="AA45" s="26">
        <v>0</v>
      </c>
      <c r="AB45" s="26">
        <v>10.7</v>
      </c>
      <c r="AC45" s="26">
        <v>1.64</v>
      </c>
      <c r="AD45" s="26">
        <v>1.64</v>
      </c>
      <c r="AE45" s="26">
        <v>0.02</v>
      </c>
      <c r="AF45" s="26">
        <v>0.02</v>
      </c>
      <c r="AG45" s="26">
        <v>0.37</v>
      </c>
      <c r="AH45" s="26">
        <v>0.49</v>
      </c>
      <c r="AI45" s="26">
        <v>24.08</v>
      </c>
      <c r="AJ45" s="27">
        <v>0</v>
      </c>
      <c r="AK45" s="27">
        <v>31.03</v>
      </c>
      <c r="AL45" s="27">
        <v>26.75</v>
      </c>
      <c r="AM45" s="27">
        <v>34.25</v>
      </c>
      <c r="AN45" s="27">
        <v>32.64</v>
      </c>
      <c r="AO45" s="27">
        <v>11.77</v>
      </c>
      <c r="AP45" s="27">
        <v>24.08</v>
      </c>
      <c r="AQ45" s="27">
        <v>5.35</v>
      </c>
      <c r="AR45" s="27">
        <v>29.96</v>
      </c>
      <c r="AS45" s="27">
        <v>37.99</v>
      </c>
      <c r="AT45" s="27">
        <v>45.48</v>
      </c>
      <c r="AU45" s="27">
        <v>92.03</v>
      </c>
      <c r="AV45" s="27">
        <v>14.98</v>
      </c>
      <c r="AW45" s="27">
        <v>25.15</v>
      </c>
      <c r="AX45" s="27">
        <v>147.15</v>
      </c>
      <c r="AY45" s="27">
        <v>0</v>
      </c>
      <c r="AZ45" s="27">
        <v>31.57</v>
      </c>
      <c r="BA45" s="27">
        <v>31.57</v>
      </c>
      <c r="BB45" s="27">
        <v>26.75</v>
      </c>
      <c r="BC45" s="27">
        <v>10.7</v>
      </c>
      <c r="BD45" s="27">
        <v>0</v>
      </c>
      <c r="BE45" s="27">
        <v>0</v>
      </c>
      <c r="BF45" s="27">
        <v>0</v>
      </c>
      <c r="BG45" s="27">
        <v>0</v>
      </c>
      <c r="BH45" s="27">
        <v>0</v>
      </c>
      <c r="BI45" s="27">
        <v>0</v>
      </c>
      <c r="BJ45" s="27">
        <v>0</v>
      </c>
      <c r="BK45" s="27">
        <v>0.22</v>
      </c>
      <c r="BL45" s="27">
        <v>0</v>
      </c>
      <c r="BM45" s="27">
        <v>0.14000000000000001</v>
      </c>
      <c r="BN45" s="27">
        <v>0.01</v>
      </c>
      <c r="BO45" s="27">
        <v>0.02</v>
      </c>
      <c r="BP45" s="27">
        <v>0</v>
      </c>
      <c r="BQ45" s="27">
        <v>0</v>
      </c>
      <c r="BR45" s="27">
        <v>0</v>
      </c>
      <c r="BS45" s="27">
        <v>0.84</v>
      </c>
      <c r="BT45" s="27">
        <v>0</v>
      </c>
      <c r="BU45" s="27">
        <v>0</v>
      </c>
      <c r="BV45" s="27">
        <v>2.08</v>
      </c>
      <c r="BW45" s="27">
        <v>0</v>
      </c>
      <c r="BX45" s="27">
        <v>0</v>
      </c>
      <c r="BY45" s="27">
        <v>0</v>
      </c>
      <c r="BZ45" s="27">
        <v>0</v>
      </c>
      <c r="CA45" s="27">
        <v>0</v>
      </c>
      <c r="CB45" s="27">
        <v>49.36</v>
      </c>
      <c r="CC45" s="28"/>
      <c r="CD45" s="28"/>
      <c r="CE45" s="27">
        <v>1.78</v>
      </c>
      <c r="CG45" s="27">
        <v>16.55</v>
      </c>
      <c r="CH45" s="27">
        <v>7.16</v>
      </c>
      <c r="CI45" s="27">
        <v>11.85</v>
      </c>
      <c r="CJ45" s="27">
        <v>487.6</v>
      </c>
      <c r="CK45" s="27">
        <v>116.75</v>
      </c>
      <c r="CL45" s="27">
        <v>302.18</v>
      </c>
      <c r="CM45" s="27">
        <v>8.9499999999999993</v>
      </c>
      <c r="CN45" s="27">
        <v>8.65</v>
      </c>
      <c r="CO45" s="27">
        <v>8.8000000000000007</v>
      </c>
      <c r="CP45" s="27">
        <v>1.8</v>
      </c>
      <c r="CQ45" s="27">
        <v>0.3</v>
      </c>
    </row>
    <row r="46" spans="1:95" s="27" customFormat="1" ht="31.5" x14ac:dyDescent="0.25">
      <c r="A46" s="24" t="str">
        <f>"4/2"</f>
        <v>4/2</v>
      </c>
      <c r="B46" s="25" t="s">
        <v>115</v>
      </c>
      <c r="C46" s="26" t="str">
        <f>"250"</f>
        <v>250</v>
      </c>
      <c r="D46" s="26">
        <v>1.67</v>
      </c>
      <c r="E46" s="26">
        <v>8.14</v>
      </c>
      <c r="F46" s="26">
        <v>2.79</v>
      </c>
      <c r="G46" s="26">
        <v>3.17</v>
      </c>
      <c r="H46" s="26">
        <v>13.24</v>
      </c>
      <c r="I46" s="26">
        <v>80.007210000000001</v>
      </c>
      <c r="J46" s="26">
        <v>0.4</v>
      </c>
      <c r="K46" s="26">
        <v>1.95</v>
      </c>
      <c r="L46" s="26">
        <v>0</v>
      </c>
      <c r="M46" s="26">
        <v>0</v>
      </c>
      <c r="N46" s="26">
        <v>8.35</v>
      </c>
      <c r="O46" s="26">
        <v>2.84</v>
      </c>
      <c r="P46" s="26">
        <v>2.0499999999999998</v>
      </c>
      <c r="Q46" s="26">
        <v>0</v>
      </c>
      <c r="R46" s="26">
        <v>0</v>
      </c>
      <c r="S46" s="26">
        <v>0.26</v>
      </c>
      <c r="T46" s="26">
        <v>1.91</v>
      </c>
      <c r="U46" s="26">
        <v>361.75</v>
      </c>
      <c r="V46" s="26">
        <v>310.38</v>
      </c>
      <c r="W46" s="26">
        <v>31.75</v>
      </c>
      <c r="X46" s="26">
        <v>20.440000000000001</v>
      </c>
      <c r="Y46" s="26">
        <v>42.68</v>
      </c>
      <c r="Z46" s="26">
        <v>0.97</v>
      </c>
      <c r="AA46" s="26">
        <v>0</v>
      </c>
      <c r="AB46" s="26">
        <v>1012.8</v>
      </c>
      <c r="AC46" s="26">
        <v>211</v>
      </c>
      <c r="AD46" s="26">
        <v>1.49</v>
      </c>
      <c r="AE46" s="26">
        <v>0.04</v>
      </c>
      <c r="AF46" s="26">
        <v>0.04</v>
      </c>
      <c r="AG46" s="26">
        <v>0.53</v>
      </c>
      <c r="AH46" s="26">
        <v>0.94</v>
      </c>
      <c r="AI46" s="26">
        <v>7.94</v>
      </c>
      <c r="AJ46" s="27">
        <v>0</v>
      </c>
      <c r="AK46" s="27">
        <v>39.58</v>
      </c>
      <c r="AL46" s="27">
        <v>42.77</v>
      </c>
      <c r="AM46" s="27">
        <v>50.76</v>
      </c>
      <c r="AN46" s="27">
        <v>60.92</v>
      </c>
      <c r="AO46" s="27">
        <v>14.38</v>
      </c>
      <c r="AP46" s="27">
        <v>38.92</v>
      </c>
      <c r="AQ46" s="27">
        <v>11.28</v>
      </c>
      <c r="AR46" s="27">
        <v>38.07</v>
      </c>
      <c r="AS46" s="27">
        <v>43.81</v>
      </c>
      <c r="AT46" s="27">
        <v>77.38</v>
      </c>
      <c r="AU46" s="27">
        <v>181.52</v>
      </c>
      <c r="AV46" s="27">
        <v>14.49</v>
      </c>
      <c r="AW46" s="27">
        <v>33.56</v>
      </c>
      <c r="AX46" s="27">
        <v>218.19</v>
      </c>
      <c r="AY46" s="27">
        <v>0</v>
      </c>
      <c r="AZ46" s="27">
        <v>37.229999999999997</v>
      </c>
      <c r="BA46" s="27">
        <v>42.96</v>
      </c>
      <c r="BB46" s="27">
        <v>35.53</v>
      </c>
      <c r="BC46" s="27">
        <v>12.97</v>
      </c>
      <c r="BD46" s="27">
        <v>0</v>
      </c>
      <c r="BE46" s="27">
        <v>0</v>
      </c>
      <c r="BF46" s="27">
        <v>0</v>
      </c>
      <c r="BG46" s="27">
        <v>0</v>
      </c>
      <c r="BH46" s="27">
        <v>0</v>
      </c>
      <c r="BI46" s="27">
        <v>0</v>
      </c>
      <c r="BJ46" s="27">
        <v>0</v>
      </c>
      <c r="BK46" s="27">
        <v>0.18</v>
      </c>
      <c r="BL46" s="27">
        <v>0</v>
      </c>
      <c r="BM46" s="27">
        <v>0.11</v>
      </c>
      <c r="BN46" s="27">
        <v>0.01</v>
      </c>
      <c r="BO46" s="27">
        <v>0.02</v>
      </c>
      <c r="BP46" s="27">
        <v>0</v>
      </c>
      <c r="BQ46" s="27">
        <v>0</v>
      </c>
      <c r="BR46" s="27">
        <v>0</v>
      </c>
      <c r="BS46" s="27">
        <v>0.66</v>
      </c>
      <c r="BT46" s="27">
        <v>0</v>
      </c>
      <c r="BU46" s="27">
        <v>0</v>
      </c>
      <c r="BV46" s="27">
        <v>1.79</v>
      </c>
      <c r="BW46" s="27">
        <v>0</v>
      </c>
      <c r="BX46" s="27">
        <v>0</v>
      </c>
      <c r="BY46" s="27">
        <v>0</v>
      </c>
      <c r="BZ46" s="27">
        <v>0</v>
      </c>
      <c r="CA46" s="27">
        <v>0</v>
      </c>
      <c r="CB46" s="27">
        <v>287.70999999999998</v>
      </c>
      <c r="CC46" s="28"/>
      <c r="CD46" s="28"/>
      <c r="CE46" s="27">
        <v>168.8</v>
      </c>
      <c r="CG46" s="27">
        <v>41</v>
      </c>
      <c r="CH46" s="27">
        <v>22.4</v>
      </c>
      <c r="CI46" s="27">
        <v>31.7</v>
      </c>
      <c r="CJ46" s="27">
        <v>754.9</v>
      </c>
      <c r="CK46" s="27">
        <v>234.9</v>
      </c>
      <c r="CL46" s="27">
        <v>494.9</v>
      </c>
      <c r="CM46" s="27">
        <v>9.44</v>
      </c>
      <c r="CN46" s="27">
        <v>5.3</v>
      </c>
      <c r="CO46" s="27">
        <v>7.37</v>
      </c>
      <c r="CP46" s="27">
        <v>2.5</v>
      </c>
      <c r="CQ46" s="27">
        <v>0.87</v>
      </c>
    </row>
    <row r="47" spans="1:95" s="15" customFormat="1" x14ac:dyDescent="0.25">
      <c r="A47" s="20" t="str">
        <f>"41/2"</f>
        <v>41/2</v>
      </c>
      <c r="B47" s="21" t="s">
        <v>116</v>
      </c>
      <c r="C47" s="22" t="str">
        <f>"25"</f>
        <v>25</v>
      </c>
      <c r="D47" s="22">
        <v>4.84</v>
      </c>
      <c r="E47" s="22">
        <v>4.8099999999999996</v>
      </c>
      <c r="F47" s="22">
        <v>3.45</v>
      </c>
      <c r="G47" s="22">
        <v>0</v>
      </c>
      <c r="H47" s="22">
        <v>0.28000000000000003</v>
      </c>
      <c r="I47" s="22">
        <v>51.405499999999996</v>
      </c>
      <c r="J47" s="22">
        <v>2.04</v>
      </c>
      <c r="K47" s="22">
        <v>0</v>
      </c>
      <c r="L47" s="22">
        <v>0</v>
      </c>
      <c r="M47" s="22">
        <v>0</v>
      </c>
      <c r="N47" s="22">
        <v>0.2</v>
      </c>
      <c r="O47" s="22">
        <v>0</v>
      </c>
      <c r="P47" s="22">
        <v>0.08</v>
      </c>
      <c r="Q47" s="22">
        <v>0</v>
      </c>
      <c r="R47" s="22">
        <v>0</v>
      </c>
      <c r="S47" s="22">
        <v>0.01</v>
      </c>
      <c r="T47" s="22">
        <v>0.53</v>
      </c>
      <c r="U47" s="22">
        <v>69.34</v>
      </c>
      <c r="V47" s="22">
        <v>53.97</v>
      </c>
      <c r="W47" s="22">
        <v>3.43</v>
      </c>
      <c r="X47" s="22">
        <v>5.05</v>
      </c>
      <c r="Y47" s="22">
        <v>38.979999999999997</v>
      </c>
      <c r="Z47" s="22">
        <v>0.64</v>
      </c>
      <c r="AA47" s="22">
        <v>0</v>
      </c>
      <c r="AB47" s="22">
        <v>0</v>
      </c>
      <c r="AC47" s="22">
        <v>0</v>
      </c>
      <c r="AD47" s="22">
        <v>0.12</v>
      </c>
      <c r="AE47" s="22">
        <v>0.01</v>
      </c>
      <c r="AF47" s="22">
        <v>0.03</v>
      </c>
      <c r="AG47" s="22">
        <v>1.0900000000000001</v>
      </c>
      <c r="AH47" s="22">
        <v>2.37</v>
      </c>
      <c r="AI47" s="22">
        <v>0.08</v>
      </c>
      <c r="AJ47" s="15">
        <v>0</v>
      </c>
      <c r="AK47" s="15">
        <v>267.81</v>
      </c>
      <c r="AL47" s="15">
        <v>202.34</v>
      </c>
      <c r="AM47" s="15">
        <v>382.43</v>
      </c>
      <c r="AN47" s="15">
        <v>669.9</v>
      </c>
      <c r="AO47" s="15">
        <v>115.14</v>
      </c>
      <c r="AP47" s="15">
        <v>207.78</v>
      </c>
      <c r="AQ47" s="15">
        <v>54.34</v>
      </c>
      <c r="AR47" s="15">
        <v>205.71</v>
      </c>
      <c r="AS47" s="15">
        <v>281</v>
      </c>
      <c r="AT47" s="15">
        <v>269.88</v>
      </c>
      <c r="AU47" s="15">
        <v>458.25</v>
      </c>
      <c r="AV47" s="15">
        <v>183.72</v>
      </c>
      <c r="AW47" s="15">
        <v>242.45</v>
      </c>
      <c r="AX47" s="15">
        <v>795.14</v>
      </c>
      <c r="AY47" s="15">
        <v>75.040000000000006</v>
      </c>
      <c r="AZ47" s="15">
        <v>177.24</v>
      </c>
      <c r="BA47" s="15">
        <v>201.83</v>
      </c>
      <c r="BB47" s="15">
        <v>170.26</v>
      </c>
      <c r="BC47" s="15">
        <v>67.02</v>
      </c>
      <c r="BD47" s="15">
        <v>0</v>
      </c>
      <c r="BE47" s="15">
        <v>0</v>
      </c>
      <c r="BF47" s="15">
        <v>0</v>
      </c>
      <c r="BG47" s="15">
        <v>0</v>
      </c>
      <c r="BH47" s="15">
        <v>0</v>
      </c>
      <c r="BI47" s="15">
        <v>0</v>
      </c>
      <c r="BJ47" s="15">
        <v>0</v>
      </c>
      <c r="BK47" s="15">
        <v>0</v>
      </c>
      <c r="BL47" s="15">
        <v>0</v>
      </c>
      <c r="BM47" s="15">
        <v>0</v>
      </c>
      <c r="BN47" s="15">
        <v>0</v>
      </c>
      <c r="BO47" s="15">
        <v>0</v>
      </c>
      <c r="BP47" s="15">
        <v>0</v>
      </c>
      <c r="BQ47" s="15">
        <v>0</v>
      </c>
      <c r="BR47" s="15">
        <v>0</v>
      </c>
      <c r="BS47" s="15">
        <v>0</v>
      </c>
      <c r="BT47" s="15">
        <v>0</v>
      </c>
      <c r="BU47" s="15">
        <v>0</v>
      </c>
      <c r="BV47" s="15">
        <v>0</v>
      </c>
      <c r="BW47" s="15">
        <v>0</v>
      </c>
      <c r="BX47" s="15">
        <v>0</v>
      </c>
      <c r="BY47" s="15">
        <v>0</v>
      </c>
      <c r="BZ47" s="15">
        <v>0</v>
      </c>
      <c r="CA47" s="15">
        <v>0</v>
      </c>
      <c r="CB47" s="15">
        <v>23.19</v>
      </c>
      <c r="CC47" s="23"/>
      <c r="CD47" s="23"/>
      <c r="CE47" s="15">
        <v>0</v>
      </c>
      <c r="CG47" s="15">
        <v>12.2</v>
      </c>
      <c r="CH47" s="15">
        <v>7.2</v>
      </c>
      <c r="CI47" s="15">
        <v>9.6999999999999993</v>
      </c>
      <c r="CJ47" s="15">
        <v>958.58</v>
      </c>
      <c r="CK47" s="15">
        <v>603.01</v>
      </c>
      <c r="CL47" s="15">
        <v>780.8</v>
      </c>
      <c r="CM47" s="15">
        <v>7.24</v>
      </c>
      <c r="CN47" s="15">
        <v>4.22</v>
      </c>
      <c r="CO47" s="15">
        <v>5.73</v>
      </c>
      <c r="CP47" s="15">
        <v>0</v>
      </c>
      <c r="CQ47" s="15">
        <v>0.25</v>
      </c>
    </row>
    <row r="48" spans="1:95" s="16" customFormat="1" x14ac:dyDescent="0.25">
      <c r="A48" s="29"/>
      <c r="B48" s="30" t="s">
        <v>146</v>
      </c>
      <c r="C48" s="31">
        <v>595</v>
      </c>
      <c r="D48" s="31">
        <v>11.67</v>
      </c>
      <c r="E48" s="31">
        <v>12.95</v>
      </c>
      <c r="F48" s="31">
        <v>10.43</v>
      </c>
      <c r="G48" s="31">
        <v>7.36</v>
      </c>
      <c r="H48" s="31">
        <v>55.36</v>
      </c>
      <c r="I48" s="31">
        <v>351.13</v>
      </c>
      <c r="J48" s="31">
        <v>2.95</v>
      </c>
      <c r="K48" s="31">
        <v>4.29</v>
      </c>
      <c r="L48" s="31">
        <v>0</v>
      </c>
      <c r="M48" s="31">
        <v>0</v>
      </c>
      <c r="N48" s="31">
        <v>23.19</v>
      </c>
      <c r="O48" s="31">
        <v>26.24</v>
      </c>
      <c r="P48" s="31">
        <v>5.94</v>
      </c>
      <c r="Q48" s="31">
        <v>0</v>
      </c>
      <c r="R48" s="31">
        <v>0</v>
      </c>
      <c r="S48" s="31">
        <v>1.01</v>
      </c>
      <c r="T48" s="31">
        <v>4.49</v>
      </c>
      <c r="U48" s="31">
        <v>735.5</v>
      </c>
      <c r="V48" s="31">
        <v>606.61</v>
      </c>
      <c r="W48" s="31">
        <v>74.67</v>
      </c>
      <c r="X48" s="31">
        <v>48.77</v>
      </c>
      <c r="Y48" s="31">
        <v>146.93</v>
      </c>
      <c r="Z48" s="31">
        <v>3.17</v>
      </c>
      <c r="AA48" s="31">
        <v>0</v>
      </c>
      <c r="AB48" s="31">
        <v>1025.44</v>
      </c>
      <c r="AC48" s="31">
        <v>213.04</v>
      </c>
      <c r="AD48" s="31">
        <v>3.68</v>
      </c>
      <c r="AE48" s="31">
        <v>0.12</v>
      </c>
      <c r="AF48" s="31">
        <v>0.11</v>
      </c>
      <c r="AG48" s="31">
        <v>2.2000000000000002</v>
      </c>
      <c r="AH48" s="31">
        <v>4.41</v>
      </c>
      <c r="AI48" s="31">
        <v>32.869999999999997</v>
      </c>
      <c r="AJ48" s="16">
        <v>0</v>
      </c>
      <c r="AK48" s="16">
        <v>531.47</v>
      </c>
      <c r="AL48" s="16">
        <v>446.74</v>
      </c>
      <c r="AM48" s="16">
        <v>748.85</v>
      </c>
      <c r="AN48" s="16">
        <v>882.14</v>
      </c>
      <c r="AO48" s="16">
        <v>199.5</v>
      </c>
      <c r="AP48" s="16">
        <v>391.4</v>
      </c>
      <c r="AQ48" s="16">
        <v>117.68</v>
      </c>
      <c r="AR48" s="16">
        <v>495.15</v>
      </c>
      <c r="AS48" s="16">
        <v>519.24</v>
      </c>
      <c r="AT48" s="16">
        <v>574</v>
      </c>
      <c r="AU48" s="16">
        <v>948.52</v>
      </c>
      <c r="AV48" s="16">
        <v>291.97000000000003</v>
      </c>
      <c r="AW48" s="16">
        <v>466.2</v>
      </c>
      <c r="AX48" s="16">
        <v>2230.5700000000002</v>
      </c>
      <c r="AY48" s="16">
        <v>75.040000000000006</v>
      </c>
      <c r="AZ48" s="16">
        <v>600.11</v>
      </c>
      <c r="BA48" s="16">
        <v>449</v>
      </c>
      <c r="BB48" s="16">
        <v>343.18</v>
      </c>
      <c r="BC48" s="16">
        <v>174.58</v>
      </c>
      <c r="BD48" s="16">
        <v>0</v>
      </c>
      <c r="BE48" s="16">
        <v>0</v>
      </c>
      <c r="BF48" s="16">
        <v>0</v>
      </c>
      <c r="BG48" s="16">
        <v>0</v>
      </c>
      <c r="BH48" s="16">
        <v>0</v>
      </c>
      <c r="BI48" s="16">
        <v>0</v>
      </c>
      <c r="BJ48" s="16">
        <v>0</v>
      </c>
      <c r="BK48" s="16">
        <v>0.46</v>
      </c>
      <c r="BL48" s="16">
        <v>0</v>
      </c>
      <c r="BM48" s="16">
        <v>0.26</v>
      </c>
      <c r="BN48" s="16">
        <v>0.02</v>
      </c>
      <c r="BO48" s="16">
        <v>0.04</v>
      </c>
      <c r="BP48" s="16">
        <v>0</v>
      </c>
      <c r="BQ48" s="16">
        <v>0</v>
      </c>
      <c r="BR48" s="16">
        <v>0.01</v>
      </c>
      <c r="BS48" s="16">
        <v>1.55</v>
      </c>
      <c r="BT48" s="16">
        <v>0</v>
      </c>
      <c r="BU48" s="16">
        <v>0</v>
      </c>
      <c r="BV48" s="16">
        <v>4.0999999999999996</v>
      </c>
      <c r="BW48" s="16">
        <v>0.03</v>
      </c>
      <c r="BX48" s="16">
        <v>0</v>
      </c>
      <c r="BY48" s="16">
        <v>0</v>
      </c>
      <c r="BZ48" s="16">
        <v>0</v>
      </c>
      <c r="CA48" s="16">
        <v>0</v>
      </c>
      <c r="CB48" s="16">
        <v>585.59</v>
      </c>
      <c r="CC48" s="13"/>
      <c r="CD48" s="13" t="e">
        <f>$I$48/#REF!*100</f>
        <v>#REF!</v>
      </c>
      <c r="CE48" s="16">
        <v>170.91</v>
      </c>
      <c r="CG48" s="16">
        <v>75.599999999999994</v>
      </c>
      <c r="CH48" s="16">
        <v>42.48</v>
      </c>
      <c r="CI48" s="16">
        <v>59.04</v>
      </c>
      <c r="CJ48" s="16">
        <v>3965.71</v>
      </c>
      <c r="CK48" s="16">
        <v>1632.22</v>
      </c>
      <c r="CL48" s="16">
        <v>2798.96</v>
      </c>
      <c r="CM48" s="16">
        <v>76.959999999999994</v>
      </c>
      <c r="CN48" s="16">
        <v>52.8</v>
      </c>
      <c r="CO48" s="16">
        <v>64.88</v>
      </c>
      <c r="CP48" s="16">
        <v>14.06</v>
      </c>
      <c r="CQ48" s="16">
        <v>1.42</v>
      </c>
    </row>
    <row r="50" spans="1:95" x14ac:dyDescent="0.25">
      <c r="B50" s="35" t="s">
        <v>140</v>
      </c>
    </row>
    <row r="51" spans="1:95" x14ac:dyDescent="0.25">
      <c r="B51" s="18" t="s">
        <v>145</v>
      </c>
    </row>
    <row r="52" spans="1:95" s="27" customFormat="1" x14ac:dyDescent="0.25">
      <c r="A52" s="24" t="str">
        <f>"-"</f>
        <v>-</v>
      </c>
      <c r="B52" s="25" t="s">
        <v>101</v>
      </c>
      <c r="C52" s="26" t="str">
        <f>"30"</f>
        <v>30</v>
      </c>
      <c r="D52" s="26">
        <v>1.98</v>
      </c>
      <c r="E52" s="26">
        <v>0</v>
      </c>
      <c r="F52" s="26">
        <v>0.2</v>
      </c>
      <c r="G52" s="26">
        <v>0.2</v>
      </c>
      <c r="H52" s="26">
        <v>14.07</v>
      </c>
      <c r="I52" s="26">
        <v>67.170299999999997</v>
      </c>
      <c r="J52" s="26">
        <v>0</v>
      </c>
      <c r="K52" s="26">
        <v>0</v>
      </c>
      <c r="L52" s="26">
        <v>0</v>
      </c>
      <c r="M52" s="26">
        <v>0</v>
      </c>
      <c r="N52" s="26">
        <v>0.33</v>
      </c>
      <c r="O52" s="26">
        <v>13.68</v>
      </c>
      <c r="P52" s="26">
        <v>0.06</v>
      </c>
      <c r="Q52" s="26">
        <v>0</v>
      </c>
      <c r="R52" s="26">
        <v>0</v>
      </c>
      <c r="S52" s="26">
        <v>0</v>
      </c>
      <c r="T52" s="26">
        <v>0.54</v>
      </c>
      <c r="U52" s="26">
        <v>0</v>
      </c>
      <c r="V52" s="26">
        <v>0</v>
      </c>
      <c r="W52" s="26">
        <v>0</v>
      </c>
      <c r="X52" s="26">
        <v>0</v>
      </c>
      <c r="Y52" s="26">
        <v>0</v>
      </c>
      <c r="Z52" s="26">
        <v>0</v>
      </c>
      <c r="AA52" s="26">
        <v>0</v>
      </c>
      <c r="AB52" s="26">
        <v>0</v>
      </c>
      <c r="AC52" s="26">
        <v>0</v>
      </c>
      <c r="AD52" s="26">
        <v>0</v>
      </c>
      <c r="AE52" s="26">
        <v>0</v>
      </c>
      <c r="AF52" s="26">
        <v>0</v>
      </c>
      <c r="AG52" s="26">
        <v>0</v>
      </c>
      <c r="AH52" s="26">
        <v>0</v>
      </c>
      <c r="AI52" s="26">
        <v>0</v>
      </c>
      <c r="AJ52" s="27">
        <v>0</v>
      </c>
      <c r="AK52" s="27">
        <v>95.79</v>
      </c>
      <c r="AL52" s="27">
        <v>99.7</v>
      </c>
      <c r="AM52" s="27">
        <v>152.69</v>
      </c>
      <c r="AN52" s="27">
        <v>50.63</v>
      </c>
      <c r="AO52" s="27">
        <v>30.02</v>
      </c>
      <c r="AP52" s="27">
        <v>60.03</v>
      </c>
      <c r="AQ52" s="27">
        <v>22.71</v>
      </c>
      <c r="AR52" s="27">
        <v>108.58</v>
      </c>
      <c r="AS52" s="27">
        <v>67.34</v>
      </c>
      <c r="AT52" s="27">
        <v>93.96</v>
      </c>
      <c r="AU52" s="27">
        <v>77.52</v>
      </c>
      <c r="AV52" s="27">
        <v>40.72</v>
      </c>
      <c r="AW52" s="27">
        <v>72.040000000000006</v>
      </c>
      <c r="AX52" s="27">
        <v>602.39</v>
      </c>
      <c r="AY52" s="27">
        <v>0</v>
      </c>
      <c r="AZ52" s="27">
        <v>196.27</v>
      </c>
      <c r="BA52" s="27">
        <v>85.35</v>
      </c>
      <c r="BB52" s="27">
        <v>56.64</v>
      </c>
      <c r="BC52" s="27">
        <v>44.89</v>
      </c>
      <c r="BD52" s="27">
        <v>0</v>
      </c>
      <c r="BE52" s="27">
        <v>0</v>
      </c>
      <c r="BF52" s="27">
        <v>0</v>
      </c>
      <c r="BG52" s="27">
        <v>0</v>
      </c>
      <c r="BH52" s="27">
        <v>0</v>
      </c>
      <c r="BI52" s="27">
        <v>0</v>
      </c>
      <c r="BJ52" s="27">
        <v>0</v>
      </c>
      <c r="BK52" s="27">
        <v>0.02</v>
      </c>
      <c r="BL52" s="27">
        <v>0</v>
      </c>
      <c r="BM52" s="27">
        <v>0</v>
      </c>
      <c r="BN52" s="27">
        <v>0</v>
      </c>
      <c r="BO52" s="27">
        <v>0</v>
      </c>
      <c r="BP52" s="27">
        <v>0</v>
      </c>
      <c r="BQ52" s="27">
        <v>0</v>
      </c>
      <c r="BR52" s="27">
        <v>0</v>
      </c>
      <c r="BS52" s="27">
        <v>0.02</v>
      </c>
      <c r="BT52" s="27">
        <v>0</v>
      </c>
      <c r="BU52" s="27">
        <v>0</v>
      </c>
      <c r="BV52" s="27">
        <v>0.08</v>
      </c>
      <c r="BW52" s="27">
        <v>0</v>
      </c>
      <c r="BX52" s="27">
        <v>0</v>
      </c>
      <c r="BY52" s="27">
        <v>0</v>
      </c>
      <c r="BZ52" s="27">
        <v>0</v>
      </c>
      <c r="CA52" s="27">
        <v>0</v>
      </c>
      <c r="CB52" s="27">
        <v>11.73</v>
      </c>
      <c r="CC52" s="28"/>
      <c r="CD52" s="28"/>
      <c r="CE52" s="27">
        <v>0</v>
      </c>
      <c r="CG52" s="27">
        <v>0</v>
      </c>
      <c r="CH52" s="27">
        <v>0</v>
      </c>
      <c r="CI52" s="27">
        <v>0</v>
      </c>
      <c r="CJ52" s="27">
        <v>950</v>
      </c>
      <c r="CK52" s="27">
        <v>366</v>
      </c>
      <c r="CL52" s="27">
        <v>658</v>
      </c>
      <c r="CM52" s="27">
        <v>7.6</v>
      </c>
      <c r="CN52" s="27">
        <v>7.6</v>
      </c>
      <c r="CO52" s="27">
        <v>7.6</v>
      </c>
      <c r="CP52" s="27">
        <v>0</v>
      </c>
      <c r="CQ52" s="27">
        <v>0</v>
      </c>
    </row>
    <row r="53" spans="1:95" s="27" customFormat="1" x14ac:dyDescent="0.25">
      <c r="A53" s="24" t="str">
        <f>"-"</f>
        <v>-</v>
      </c>
      <c r="B53" s="25" t="s">
        <v>102</v>
      </c>
      <c r="C53" s="26" t="str">
        <f>"30"</f>
        <v>30</v>
      </c>
      <c r="D53" s="26">
        <v>1.98</v>
      </c>
      <c r="E53" s="26">
        <v>0</v>
      </c>
      <c r="F53" s="26">
        <v>0.36</v>
      </c>
      <c r="G53" s="26">
        <v>0.36</v>
      </c>
      <c r="H53" s="26">
        <v>12.51</v>
      </c>
      <c r="I53" s="26">
        <v>58.013999999999996</v>
      </c>
      <c r="J53" s="26">
        <v>0.06</v>
      </c>
      <c r="K53" s="26">
        <v>0</v>
      </c>
      <c r="L53" s="26">
        <v>0</v>
      </c>
      <c r="M53" s="26">
        <v>0</v>
      </c>
      <c r="N53" s="26">
        <v>0.36</v>
      </c>
      <c r="O53" s="26">
        <v>9.66</v>
      </c>
      <c r="P53" s="26">
        <v>2.4900000000000002</v>
      </c>
      <c r="Q53" s="26">
        <v>0</v>
      </c>
      <c r="R53" s="26">
        <v>0</v>
      </c>
      <c r="S53" s="26">
        <v>0.3</v>
      </c>
      <c r="T53" s="26">
        <v>0.75</v>
      </c>
      <c r="U53" s="26">
        <v>183</v>
      </c>
      <c r="V53" s="26">
        <v>73.5</v>
      </c>
      <c r="W53" s="26">
        <v>10.5</v>
      </c>
      <c r="X53" s="26">
        <v>14.1</v>
      </c>
      <c r="Y53" s="26">
        <v>47.4</v>
      </c>
      <c r="Z53" s="26">
        <v>1.17</v>
      </c>
      <c r="AA53" s="26">
        <v>0</v>
      </c>
      <c r="AB53" s="26">
        <v>1.5</v>
      </c>
      <c r="AC53" s="26">
        <v>0.3</v>
      </c>
      <c r="AD53" s="26">
        <v>0.42</v>
      </c>
      <c r="AE53" s="26">
        <v>0.05</v>
      </c>
      <c r="AF53" s="26">
        <v>0.02</v>
      </c>
      <c r="AG53" s="26">
        <v>0.21</v>
      </c>
      <c r="AH53" s="26">
        <v>0.6</v>
      </c>
      <c r="AI53" s="26">
        <v>0</v>
      </c>
      <c r="AJ53" s="27">
        <v>0</v>
      </c>
      <c r="AK53" s="27">
        <v>96.6</v>
      </c>
      <c r="AL53" s="27">
        <v>74.400000000000006</v>
      </c>
      <c r="AM53" s="27">
        <v>128.1</v>
      </c>
      <c r="AN53" s="27">
        <v>66.900000000000006</v>
      </c>
      <c r="AO53" s="27">
        <v>27.9</v>
      </c>
      <c r="AP53" s="27">
        <v>59.4</v>
      </c>
      <c r="AQ53" s="27">
        <v>24</v>
      </c>
      <c r="AR53" s="27">
        <v>111.3</v>
      </c>
      <c r="AS53" s="27">
        <v>89.1</v>
      </c>
      <c r="AT53" s="27">
        <v>87.3</v>
      </c>
      <c r="AU53" s="27">
        <v>139.19999999999999</v>
      </c>
      <c r="AV53" s="27">
        <v>37.200000000000003</v>
      </c>
      <c r="AW53" s="27">
        <v>93</v>
      </c>
      <c r="AX53" s="27">
        <v>467.7</v>
      </c>
      <c r="AY53" s="27">
        <v>0</v>
      </c>
      <c r="AZ53" s="27">
        <v>157.80000000000001</v>
      </c>
      <c r="BA53" s="27">
        <v>87.3</v>
      </c>
      <c r="BB53" s="27">
        <v>54</v>
      </c>
      <c r="BC53" s="27">
        <v>39</v>
      </c>
      <c r="BD53" s="27">
        <v>0</v>
      </c>
      <c r="BE53" s="27">
        <v>0</v>
      </c>
      <c r="BF53" s="27">
        <v>0</v>
      </c>
      <c r="BG53" s="27">
        <v>0</v>
      </c>
      <c r="BH53" s="27">
        <v>0</v>
      </c>
      <c r="BI53" s="27">
        <v>0</v>
      </c>
      <c r="BJ53" s="27">
        <v>0</v>
      </c>
      <c r="BK53" s="27">
        <v>0.04</v>
      </c>
      <c r="BL53" s="27">
        <v>0</v>
      </c>
      <c r="BM53" s="27">
        <v>0</v>
      </c>
      <c r="BN53" s="27">
        <v>0.01</v>
      </c>
      <c r="BO53" s="27">
        <v>0</v>
      </c>
      <c r="BP53" s="27">
        <v>0</v>
      </c>
      <c r="BQ53" s="27">
        <v>0</v>
      </c>
      <c r="BR53" s="27">
        <v>0</v>
      </c>
      <c r="BS53" s="27">
        <v>0.03</v>
      </c>
      <c r="BT53" s="27">
        <v>0</v>
      </c>
      <c r="BU53" s="27">
        <v>0</v>
      </c>
      <c r="BV53" s="27">
        <v>0.14000000000000001</v>
      </c>
      <c r="BW53" s="27">
        <v>0.02</v>
      </c>
      <c r="BX53" s="27">
        <v>0</v>
      </c>
      <c r="BY53" s="27">
        <v>0</v>
      </c>
      <c r="BZ53" s="27">
        <v>0</v>
      </c>
      <c r="CA53" s="27">
        <v>0</v>
      </c>
      <c r="CB53" s="27">
        <v>14.1</v>
      </c>
      <c r="CC53" s="28"/>
      <c r="CD53" s="28"/>
      <c r="CE53" s="27">
        <v>0.25</v>
      </c>
      <c r="CG53" s="27">
        <v>2</v>
      </c>
      <c r="CH53" s="27">
        <v>2</v>
      </c>
      <c r="CI53" s="27">
        <v>2</v>
      </c>
      <c r="CJ53" s="27">
        <v>380</v>
      </c>
      <c r="CK53" s="27">
        <v>146.4</v>
      </c>
      <c r="CL53" s="27">
        <v>263.2</v>
      </c>
      <c r="CM53" s="27">
        <v>3.8</v>
      </c>
      <c r="CN53" s="27">
        <v>3.16</v>
      </c>
      <c r="CO53" s="27">
        <v>3.48</v>
      </c>
      <c r="CP53" s="27">
        <v>0</v>
      </c>
      <c r="CQ53" s="27">
        <v>0</v>
      </c>
    </row>
    <row r="54" spans="1:95" s="27" customFormat="1" x14ac:dyDescent="0.25">
      <c r="A54" s="24" t="str">
        <f>"27/10"</f>
        <v>27/10</v>
      </c>
      <c r="B54" s="25" t="s">
        <v>103</v>
      </c>
      <c r="C54" s="26" t="str">
        <f>"200"</f>
        <v>200</v>
      </c>
      <c r="D54" s="26">
        <v>0.2</v>
      </c>
      <c r="E54" s="26">
        <v>0</v>
      </c>
      <c r="F54" s="26">
        <v>0.05</v>
      </c>
      <c r="G54" s="26">
        <v>0.05</v>
      </c>
      <c r="H54" s="26">
        <v>9.92</v>
      </c>
      <c r="I54" s="26">
        <v>38.757300000000001</v>
      </c>
      <c r="J54" s="26">
        <v>0</v>
      </c>
      <c r="K54" s="26">
        <v>0</v>
      </c>
      <c r="L54" s="26">
        <v>0</v>
      </c>
      <c r="M54" s="26">
        <v>0</v>
      </c>
      <c r="N54" s="26">
        <v>9.82</v>
      </c>
      <c r="O54" s="26">
        <v>0</v>
      </c>
      <c r="P54" s="26">
        <v>0.1</v>
      </c>
      <c r="Q54" s="26">
        <v>0</v>
      </c>
      <c r="R54" s="26">
        <v>0</v>
      </c>
      <c r="S54" s="26">
        <v>0</v>
      </c>
      <c r="T54" s="26">
        <v>7.0000000000000007E-2</v>
      </c>
      <c r="U54" s="26">
        <v>0.1</v>
      </c>
      <c r="V54" s="26">
        <v>0.3</v>
      </c>
      <c r="W54" s="26">
        <v>0.28999999999999998</v>
      </c>
      <c r="X54" s="26">
        <v>0</v>
      </c>
      <c r="Y54" s="26">
        <v>0</v>
      </c>
      <c r="Z54" s="26">
        <v>0.03</v>
      </c>
      <c r="AA54" s="26">
        <v>0</v>
      </c>
      <c r="AB54" s="26">
        <v>0</v>
      </c>
      <c r="AC54" s="26">
        <v>0</v>
      </c>
      <c r="AD54" s="26">
        <v>0</v>
      </c>
      <c r="AE54" s="26">
        <v>0</v>
      </c>
      <c r="AF54" s="26">
        <v>0</v>
      </c>
      <c r="AG54" s="26">
        <v>0</v>
      </c>
      <c r="AH54" s="26">
        <v>0</v>
      </c>
      <c r="AI54" s="26">
        <v>0</v>
      </c>
      <c r="AJ54" s="27">
        <v>0</v>
      </c>
      <c r="AK54" s="27">
        <v>0</v>
      </c>
      <c r="AL54" s="27">
        <v>0</v>
      </c>
      <c r="AM54" s="27">
        <v>0</v>
      </c>
      <c r="AN54" s="27">
        <v>0</v>
      </c>
      <c r="AO54" s="27">
        <v>0</v>
      </c>
      <c r="AP54" s="27">
        <v>0</v>
      </c>
      <c r="AQ54" s="27">
        <v>0</v>
      </c>
      <c r="AR54" s="27">
        <v>0</v>
      </c>
      <c r="AS54" s="27">
        <v>0</v>
      </c>
      <c r="AT54" s="27">
        <v>0</v>
      </c>
      <c r="AU54" s="27">
        <v>0</v>
      </c>
      <c r="AV54" s="27">
        <v>0</v>
      </c>
      <c r="AW54" s="27">
        <v>0</v>
      </c>
      <c r="AX54" s="27">
        <v>0</v>
      </c>
      <c r="AY54" s="27">
        <v>0</v>
      </c>
      <c r="AZ54" s="27">
        <v>0</v>
      </c>
      <c r="BA54" s="27">
        <v>0</v>
      </c>
      <c r="BB54" s="27">
        <v>0</v>
      </c>
      <c r="BC54" s="27">
        <v>0</v>
      </c>
      <c r="BD54" s="27">
        <v>0</v>
      </c>
      <c r="BE54" s="27">
        <v>0</v>
      </c>
      <c r="BF54" s="27">
        <v>0</v>
      </c>
      <c r="BG54" s="27">
        <v>0</v>
      </c>
      <c r="BH54" s="27">
        <v>0</v>
      </c>
      <c r="BI54" s="27">
        <v>0</v>
      </c>
      <c r="BJ54" s="27">
        <v>0</v>
      </c>
      <c r="BK54" s="27">
        <v>0</v>
      </c>
      <c r="BL54" s="27">
        <v>0</v>
      </c>
      <c r="BM54" s="27">
        <v>0</v>
      </c>
      <c r="BN54" s="27">
        <v>0</v>
      </c>
      <c r="BO54" s="27">
        <v>0</v>
      </c>
      <c r="BP54" s="27">
        <v>0</v>
      </c>
      <c r="BQ54" s="27">
        <v>0</v>
      </c>
      <c r="BR54" s="27">
        <v>0</v>
      </c>
      <c r="BS54" s="27">
        <v>0</v>
      </c>
      <c r="BT54" s="27">
        <v>0</v>
      </c>
      <c r="BU54" s="27">
        <v>0</v>
      </c>
      <c r="BV54" s="27">
        <v>0</v>
      </c>
      <c r="BW54" s="27">
        <v>0</v>
      </c>
      <c r="BX54" s="27">
        <v>0</v>
      </c>
      <c r="BY54" s="27">
        <v>0</v>
      </c>
      <c r="BZ54" s="27">
        <v>0</v>
      </c>
      <c r="CA54" s="27">
        <v>0</v>
      </c>
      <c r="CB54" s="27">
        <v>200.1</v>
      </c>
      <c r="CC54" s="28"/>
      <c r="CD54" s="28"/>
      <c r="CE54" s="27">
        <v>0</v>
      </c>
      <c r="CG54" s="27">
        <v>3.77</v>
      </c>
      <c r="CH54" s="27">
        <v>3.77</v>
      </c>
      <c r="CI54" s="27">
        <v>3.77</v>
      </c>
      <c r="CJ54" s="27">
        <v>436.5</v>
      </c>
      <c r="CK54" s="27">
        <v>165.6</v>
      </c>
      <c r="CL54" s="27">
        <v>301.05</v>
      </c>
      <c r="CM54" s="27">
        <v>39.979999999999997</v>
      </c>
      <c r="CN54" s="27">
        <v>23.78</v>
      </c>
      <c r="CO54" s="27">
        <v>31.88</v>
      </c>
      <c r="CP54" s="27">
        <v>10</v>
      </c>
      <c r="CQ54" s="27">
        <v>0</v>
      </c>
    </row>
    <row r="55" spans="1:95" s="27" customFormat="1" ht="31.5" x14ac:dyDescent="0.25">
      <c r="A55" s="24" t="str">
        <f>"32/1"</f>
        <v>32/1</v>
      </c>
      <c r="B55" s="25" t="s">
        <v>107</v>
      </c>
      <c r="C55" s="26" t="str">
        <f>"60"</f>
        <v>60</v>
      </c>
      <c r="D55" s="26">
        <v>0.83</v>
      </c>
      <c r="E55" s="26">
        <v>0</v>
      </c>
      <c r="F55" s="26">
        <v>3.58</v>
      </c>
      <c r="G55" s="26">
        <v>3.58</v>
      </c>
      <c r="H55" s="26">
        <v>5.41</v>
      </c>
      <c r="I55" s="26">
        <v>53.918487503999991</v>
      </c>
      <c r="J55" s="26">
        <v>0.45</v>
      </c>
      <c r="K55" s="26">
        <v>2.34</v>
      </c>
      <c r="L55" s="26">
        <v>0</v>
      </c>
      <c r="M55" s="26">
        <v>0</v>
      </c>
      <c r="N55" s="26">
        <v>4.05</v>
      </c>
      <c r="O55" s="26">
        <v>0.05</v>
      </c>
      <c r="P55" s="26">
        <v>1.31</v>
      </c>
      <c r="Q55" s="26">
        <v>0</v>
      </c>
      <c r="R55" s="26">
        <v>0</v>
      </c>
      <c r="S55" s="26">
        <v>0.06</v>
      </c>
      <c r="T55" s="26">
        <v>0.87</v>
      </c>
      <c r="U55" s="26">
        <v>133.87</v>
      </c>
      <c r="V55" s="26">
        <v>134.01</v>
      </c>
      <c r="W55" s="26">
        <v>20.45</v>
      </c>
      <c r="X55" s="26">
        <v>11.58</v>
      </c>
      <c r="Y55" s="26">
        <v>22.8</v>
      </c>
      <c r="Z55" s="26">
        <v>0.74</v>
      </c>
      <c r="AA55" s="26">
        <v>0</v>
      </c>
      <c r="AB55" s="26">
        <v>4.9400000000000004</v>
      </c>
      <c r="AC55" s="26">
        <v>1.19</v>
      </c>
      <c r="AD55" s="26">
        <v>1.64</v>
      </c>
      <c r="AE55" s="26">
        <v>0.01</v>
      </c>
      <c r="AF55" s="26">
        <v>0.02</v>
      </c>
      <c r="AG55" s="26">
        <v>0.09</v>
      </c>
      <c r="AH55" s="26">
        <v>0.24</v>
      </c>
      <c r="AI55" s="26">
        <v>1.1599999999999999</v>
      </c>
      <c r="AJ55" s="27">
        <v>0</v>
      </c>
      <c r="AK55" s="27">
        <v>29.28</v>
      </c>
      <c r="AL55" s="27">
        <v>33.15</v>
      </c>
      <c r="AM55" s="27">
        <v>37.01</v>
      </c>
      <c r="AN55" s="27">
        <v>50.83</v>
      </c>
      <c r="AO55" s="27">
        <v>11.05</v>
      </c>
      <c r="AP55" s="27">
        <v>29.28</v>
      </c>
      <c r="AQ55" s="27">
        <v>7.18</v>
      </c>
      <c r="AR55" s="27">
        <v>24.86</v>
      </c>
      <c r="AS55" s="27">
        <v>22.1</v>
      </c>
      <c r="AT55" s="27">
        <v>40.33</v>
      </c>
      <c r="AU55" s="27">
        <v>181.21</v>
      </c>
      <c r="AV55" s="27">
        <v>7.73</v>
      </c>
      <c r="AW55" s="27">
        <v>20.99</v>
      </c>
      <c r="AX55" s="27">
        <v>151.37</v>
      </c>
      <c r="AY55" s="27">
        <v>0</v>
      </c>
      <c r="AZ55" s="27">
        <v>25.97</v>
      </c>
      <c r="BA55" s="27">
        <v>34.799999999999997</v>
      </c>
      <c r="BB55" s="27">
        <v>27.62</v>
      </c>
      <c r="BC55" s="27">
        <v>8.2899999999999991</v>
      </c>
      <c r="BD55" s="27">
        <v>0</v>
      </c>
      <c r="BE55" s="27">
        <v>0</v>
      </c>
      <c r="BF55" s="27">
        <v>0</v>
      </c>
      <c r="BG55" s="27">
        <v>0</v>
      </c>
      <c r="BH55" s="27">
        <v>0</v>
      </c>
      <c r="BI55" s="27">
        <v>0</v>
      </c>
      <c r="BJ55" s="27">
        <v>0</v>
      </c>
      <c r="BK55" s="27">
        <v>0.22</v>
      </c>
      <c r="BL55" s="27">
        <v>0</v>
      </c>
      <c r="BM55" s="27">
        <v>0.14000000000000001</v>
      </c>
      <c r="BN55" s="27">
        <v>0.01</v>
      </c>
      <c r="BO55" s="27">
        <v>0.02</v>
      </c>
      <c r="BP55" s="27">
        <v>0</v>
      </c>
      <c r="BQ55" s="27">
        <v>0</v>
      </c>
      <c r="BR55" s="27">
        <v>0</v>
      </c>
      <c r="BS55" s="27">
        <v>0.84</v>
      </c>
      <c r="BT55" s="27">
        <v>0</v>
      </c>
      <c r="BU55" s="27">
        <v>0</v>
      </c>
      <c r="BV55" s="27">
        <v>2.08</v>
      </c>
      <c r="BW55" s="27">
        <v>0</v>
      </c>
      <c r="BX55" s="27">
        <v>0</v>
      </c>
      <c r="BY55" s="27">
        <v>0</v>
      </c>
      <c r="BZ55" s="27">
        <v>0</v>
      </c>
      <c r="CA55" s="27">
        <v>0</v>
      </c>
      <c r="CB55" s="27">
        <v>51.04</v>
      </c>
      <c r="CC55" s="28"/>
      <c r="CD55" s="28"/>
      <c r="CE55" s="27">
        <v>0.82</v>
      </c>
      <c r="CG55" s="27">
        <v>16.3</v>
      </c>
      <c r="CH55" s="27">
        <v>10.19</v>
      </c>
      <c r="CI55" s="27">
        <v>13.24</v>
      </c>
      <c r="CJ55" s="27">
        <v>512.59</v>
      </c>
      <c r="CK55" s="27">
        <v>122.63</v>
      </c>
      <c r="CL55" s="27">
        <v>317.61</v>
      </c>
      <c r="CM55" s="27">
        <v>2.46</v>
      </c>
      <c r="CN55" s="27">
        <v>1.56</v>
      </c>
      <c r="CO55" s="27">
        <v>2.0099999999999998</v>
      </c>
      <c r="CP55" s="27">
        <v>0</v>
      </c>
      <c r="CQ55" s="27">
        <v>0.3</v>
      </c>
    </row>
    <row r="56" spans="1:95" s="27" customFormat="1" ht="31.5" x14ac:dyDescent="0.25">
      <c r="A56" s="24" t="str">
        <f>"9/4"</f>
        <v>9/4</v>
      </c>
      <c r="B56" s="25" t="s">
        <v>117</v>
      </c>
      <c r="C56" s="26" t="str">
        <f>"180"</f>
        <v>180</v>
      </c>
      <c r="D56" s="26">
        <v>4.67</v>
      </c>
      <c r="E56" s="26">
        <v>1.95</v>
      </c>
      <c r="F56" s="26">
        <v>5.24</v>
      </c>
      <c r="G56" s="26">
        <v>0.39</v>
      </c>
      <c r="H56" s="26">
        <v>36.46</v>
      </c>
      <c r="I56" s="26">
        <v>210.77498880000002</v>
      </c>
      <c r="J56" s="26">
        <v>3.39</v>
      </c>
      <c r="K56" s="26">
        <v>0.1</v>
      </c>
      <c r="L56" s="26">
        <v>0</v>
      </c>
      <c r="M56" s="26">
        <v>0</v>
      </c>
      <c r="N56" s="26">
        <v>7.91</v>
      </c>
      <c r="O56" s="26">
        <v>27.42</v>
      </c>
      <c r="P56" s="26">
        <v>1.1299999999999999</v>
      </c>
      <c r="Q56" s="26">
        <v>0</v>
      </c>
      <c r="R56" s="26">
        <v>0</v>
      </c>
      <c r="S56" s="26">
        <v>7.0000000000000007E-2</v>
      </c>
      <c r="T56" s="26">
        <v>1.27</v>
      </c>
      <c r="U56" s="26">
        <v>211.28</v>
      </c>
      <c r="V56" s="26">
        <v>138.28</v>
      </c>
      <c r="W56" s="26">
        <v>84.43</v>
      </c>
      <c r="X56" s="26">
        <v>27.88</v>
      </c>
      <c r="Y56" s="26">
        <v>113.31</v>
      </c>
      <c r="Z56" s="26">
        <v>0.48</v>
      </c>
      <c r="AA56" s="26">
        <v>31.5</v>
      </c>
      <c r="AB56" s="26">
        <v>18.23</v>
      </c>
      <c r="AC56" s="26">
        <v>35.1</v>
      </c>
      <c r="AD56" s="26">
        <v>0.2</v>
      </c>
      <c r="AE56" s="26">
        <v>0.05</v>
      </c>
      <c r="AF56" s="26">
        <v>0.11</v>
      </c>
      <c r="AG56" s="26">
        <v>0.6</v>
      </c>
      <c r="AH56" s="26">
        <v>1.86</v>
      </c>
      <c r="AI56" s="26">
        <v>0.35</v>
      </c>
      <c r="AJ56" s="27">
        <v>0</v>
      </c>
      <c r="AK56" s="27">
        <v>164.85</v>
      </c>
      <c r="AL56" s="27">
        <v>129.87</v>
      </c>
      <c r="AM56" s="27">
        <v>243.96</v>
      </c>
      <c r="AN56" s="27">
        <v>102.89</v>
      </c>
      <c r="AO56" s="27">
        <v>62.84</v>
      </c>
      <c r="AP56" s="27">
        <v>95.21</v>
      </c>
      <c r="AQ56" s="27">
        <v>40.700000000000003</v>
      </c>
      <c r="AR56" s="27">
        <v>145.44</v>
      </c>
      <c r="AS56" s="27">
        <v>152.94</v>
      </c>
      <c r="AT56" s="27">
        <v>199.07</v>
      </c>
      <c r="AU56" s="27">
        <v>212.08</v>
      </c>
      <c r="AV56" s="27">
        <v>67.52</v>
      </c>
      <c r="AW56" s="27">
        <v>125.24</v>
      </c>
      <c r="AX56" s="27">
        <v>471.96</v>
      </c>
      <c r="AY56" s="27">
        <v>0</v>
      </c>
      <c r="AZ56" s="27">
        <v>130.18</v>
      </c>
      <c r="BA56" s="27">
        <v>130.44999999999999</v>
      </c>
      <c r="BB56" s="27">
        <v>114.4</v>
      </c>
      <c r="BC56" s="27">
        <v>53.61</v>
      </c>
      <c r="BD56" s="27">
        <v>0.12</v>
      </c>
      <c r="BE56" s="27">
        <v>0.05</v>
      </c>
      <c r="BF56" s="27">
        <v>0.03</v>
      </c>
      <c r="BG56" s="27">
        <v>7.0000000000000007E-2</v>
      </c>
      <c r="BH56" s="27">
        <v>0.08</v>
      </c>
      <c r="BI56" s="27">
        <v>0.35</v>
      </c>
      <c r="BJ56" s="27">
        <v>0</v>
      </c>
      <c r="BK56" s="27">
        <v>1.04</v>
      </c>
      <c r="BL56" s="27">
        <v>0</v>
      </c>
      <c r="BM56" s="27">
        <v>0.32</v>
      </c>
      <c r="BN56" s="27">
        <v>0</v>
      </c>
      <c r="BO56" s="27">
        <v>0</v>
      </c>
      <c r="BP56" s="27">
        <v>0</v>
      </c>
      <c r="BQ56" s="27">
        <v>7.0000000000000007E-2</v>
      </c>
      <c r="BR56" s="27">
        <v>0.1</v>
      </c>
      <c r="BS56" s="27">
        <v>0.92</v>
      </c>
      <c r="BT56" s="27">
        <v>0</v>
      </c>
      <c r="BU56" s="27">
        <v>0</v>
      </c>
      <c r="BV56" s="27">
        <v>0.11</v>
      </c>
      <c r="BW56" s="27">
        <v>0</v>
      </c>
      <c r="BX56" s="27">
        <v>0</v>
      </c>
      <c r="BY56" s="27">
        <v>0</v>
      </c>
      <c r="BZ56" s="27">
        <v>0</v>
      </c>
      <c r="CA56" s="27">
        <v>0</v>
      </c>
      <c r="CB56" s="27">
        <v>134.25</v>
      </c>
      <c r="CC56" s="28"/>
      <c r="CD56" s="28"/>
      <c r="CE56" s="27">
        <v>34.54</v>
      </c>
      <c r="CG56" s="27">
        <v>26.6</v>
      </c>
      <c r="CH56" s="27">
        <v>12.74</v>
      </c>
      <c r="CI56" s="27">
        <v>19.670000000000002</v>
      </c>
      <c r="CJ56" s="27">
        <v>2001.43</v>
      </c>
      <c r="CK56" s="27">
        <v>924.09</v>
      </c>
      <c r="CL56" s="27">
        <v>1462.76</v>
      </c>
      <c r="CM56" s="27">
        <v>28.03</v>
      </c>
      <c r="CN56" s="27">
        <v>12.22</v>
      </c>
      <c r="CO56" s="27">
        <v>20.13</v>
      </c>
      <c r="CP56" s="27">
        <v>4.5</v>
      </c>
      <c r="CQ56" s="27">
        <v>0.45</v>
      </c>
    </row>
    <row r="57" spans="1:95" s="15" customFormat="1" ht="31.5" x14ac:dyDescent="0.25">
      <c r="A57" s="20" t="str">
        <f>"7"</f>
        <v>7</v>
      </c>
      <c r="B57" s="21" t="s">
        <v>118</v>
      </c>
      <c r="C57" s="22" t="str">
        <f>"90"</f>
        <v>90</v>
      </c>
      <c r="D57" s="22">
        <v>13.61</v>
      </c>
      <c r="E57" s="22">
        <v>11.52</v>
      </c>
      <c r="F57" s="22">
        <v>12.81</v>
      </c>
      <c r="G57" s="22">
        <v>3.62</v>
      </c>
      <c r="H57" s="22">
        <v>11.8</v>
      </c>
      <c r="I57" s="22">
        <v>216.60542100000001</v>
      </c>
      <c r="J57" s="22">
        <v>3.53</v>
      </c>
      <c r="K57" s="22">
        <v>2.93</v>
      </c>
      <c r="L57" s="22">
        <v>0</v>
      </c>
      <c r="M57" s="22">
        <v>0</v>
      </c>
      <c r="N57" s="22">
        <v>0.45</v>
      </c>
      <c r="O57" s="22">
        <v>10.52</v>
      </c>
      <c r="P57" s="22">
        <v>0.84</v>
      </c>
      <c r="Q57" s="22">
        <v>0</v>
      </c>
      <c r="R57" s="22">
        <v>0</v>
      </c>
      <c r="S57" s="22">
        <v>0.12</v>
      </c>
      <c r="T57" s="22">
        <v>1.51</v>
      </c>
      <c r="U57" s="22">
        <v>229.31</v>
      </c>
      <c r="V57" s="22">
        <v>135.1</v>
      </c>
      <c r="W57" s="22">
        <v>14.97</v>
      </c>
      <c r="X57" s="22">
        <v>19.14</v>
      </c>
      <c r="Y57" s="22">
        <v>120.93</v>
      </c>
      <c r="Z57" s="22">
        <v>1.71</v>
      </c>
      <c r="AA57" s="22">
        <v>37.299999999999997</v>
      </c>
      <c r="AB57" s="22">
        <v>7.11</v>
      </c>
      <c r="AC57" s="22">
        <v>48.04</v>
      </c>
      <c r="AD57" s="22">
        <v>2.63</v>
      </c>
      <c r="AE57" s="22">
        <v>7.0000000000000007E-2</v>
      </c>
      <c r="AF57" s="22">
        <v>0.1</v>
      </c>
      <c r="AG57" s="22">
        <v>5.07</v>
      </c>
      <c r="AH57" s="22">
        <v>9.0500000000000007</v>
      </c>
      <c r="AI57" s="22">
        <v>0.24</v>
      </c>
      <c r="AJ57" s="15">
        <v>0</v>
      </c>
      <c r="AK57" s="15">
        <v>605.08000000000004</v>
      </c>
      <c r="AL57" s="15">
        <v>490.72</v>
      </c>
      <c r="AM57" s="15">
        <v>973.4</v>
      </c>
      <c r="AN57" s="15">
        <v>1026.8399999999999</v>
      </c>
      <c r="AO57" s="15">
        <v>313.73</v>
      </c>
      <c r="AP57" s="15">
        <v>572.41999999999996</v>
      </c>
      <c r="AQ57" s="15">
        <v>197.28</v>
      </c>
      <c r="AR57" s="15">
        <v>527.64</v>
      </c>
      <c r="AS57" s="15">
        <v>765.43</v>
      </c>
      <c r="AT57" s="15">
        <v>824.31</v>
      </c>
      <c r="AU57" s="15">
        <v>1072.56</v>
      </c>
      <c r="AV57" s="15">
        <v>328.83</v>
      </c>
      <c r="AW57" s="15">
        <v>907.09</v>
      </c>
      <c r="AX57" s="15">
        <v>1948.73</v>
      </c>
      <c r="AY57" s="15">
        <v>95.54</v>
      </c>
      <c r="AZ57" s="15">
        <v>657.75</v>
      </c>
      <c r="BA57" s="15">
        <v>588.22</v>
      </c>
      <c r="BB57" s="15">
        <v>435.25</v>
      </c>
      <c r="BC57" s="15">
        <v>165.25</v>
      </c>
      <c r="BD57" s="15">
        <v>0</v>
      </c>
      <c r="BE57" s="15">
        <v>0</v>
      </c>
      <c r="BF57" s="15">
        <v>0</v>
      </c>
      <c r="BG57" s="15">
        <v>0</v>
      </c>
      <c r="BH57" s="15">
        <v>0</v>
      </c>
      <c r="BI57" s="15">
        <v>0</v>
      </c>
      <c r="BJ57" s="15">
        <v>0</v>
      </c>
      <c r="BK57" s="15">
        <v>0.22</v>
      </c>
      <c r="BL57" s="15">
        <v>0</v>
      </c>
      <c r="BM57" s="15">
        <v>0.14000000000000001</v>
      </c>
      <c r="BN57" s="15">
        <v>0.01</v>
      </c>
      <c r="BO57" s="15">
        <v>0.02</v>
      </c>
      <c r="BP57" s="15">
        <v>0</v>
      </c>
      <c r="BQ57" s="15">
        <v>0</v>
      </c>
      <c r="BR57" s="15">
        <v>0</v>
      </c>
      <c r="BS57" s="15">
        <v>0.81</v>
      </c>
      <c r="BT57" s="15">
        <v>0</v>
      </c>
      <c r="BU57" s="15">
        <v>0</v>
      </c>
      <c r="BV57" s="15">
        <v>2.0299999999999998</v>
      </c>
      <c r="BW57" s="15">
        <v>0</v>
      </c>
      <c r="BX57" s="15">
        <v>0</v>
      </c>
      <c r="BY57" s="15">
        <v>0</v>
      </c>
      <c r="BZ57" s="15">
        <v>0</v>
      </c>
      <c r="CA57" s="15">
        <v>0</v>
      </c>
      <c r="CB57" s="15">
        <v>69.92</v>
      </c>
      <c r="CC57" s="23"/>
      <c r="CD57" s="23"/>
      <c r="CE57" s="15">
        <v>38.479999999999997</v>
      </c>
      <c r="CG57" s="15">
        <v>22.8</v>
      </c>
      <c r="CH57" s="15">
        <v>10.8</v>
      </c>
      <c r="CI57" s="15">
        <v>16.8</v>
      </c>
      <c r="CJ57" s="15">
        <v>2432.94</v>
      </c>
      <c r="CK57" s="15">
        <v>1485.53</v>
      </c>
      <c r="CL57" s="15">
        <v>1959.23</v>
      </c>
      <c r="CM57" s="15">
        <v>16.11</v>
      </c>
      <c r="CN57" s="15">
        <v>12.38</v>
      </c>
      <c r="CO57" s="15">
        <v>14.24</v>
      </c>
      <c r="CP57" s="15">
        <v>0</v>
      </c>
      <c r="CQ57" s="15">
        <v>0.45</v>
      </c>
    </row>
    <row r="58" spans="1:95" s="16" customFormat="1" x14ac:dyDescent="0.25">
      <c r="A58" s="29"/>
      <c r="B58" s="30" t="s">
        <v>146</v>
      </c>
      <c r="C58" s="31">
        <v>590</v>
      </c>
      <c r="D58" s="31">
        <v>23.26</v>
      </c>
      <c r="E58" s="31">
        <v>13.47</v>
      </c>
      <c r="F58" s="31">
        <v>22.24</v>
      </c>
      <c r="G58" s="31">
        <v>8.1999999999999993</v>
      </c>
      <c r="H58" s="31">
        <v>90.17</v>
      </c>
      <c r="I58" s="31">
        <v>645.24</v>
      </c>
      <c r="J58" s="31">
        <v>7.42</v>
      </c>
      <c r="K58" s="31">
        <v>5.36</v>
      </c>
      <c r="L58" s="31">
        <v>0</v>
      </c>
      <c r="M58" s="31">
        <v>0</v>
      </c>
      <c r="N58" s="31">
        <v>22.91</v>
      </c>
      <c r="O58" s="31">
        <v>61.34</v>
      </c>
      <c r="P58" s="31">
        <v>5.93</v>
      </c>
      <c r="Q58" s="31">
        <v>0</v>
      </c>
      <c r="R58" s="31">
        <v>0</v>
      </c>
      <c r="S58" s="31">
        <v>0.54</v>
      </c>
      <c r="T58" s="31">
        <v>5.01</v>
      </c>
      <c r="U58" s="31">
        <v>757.56</v>
      </c>
      <c r="V58" s="31">
        <v>481.19</v>
      </c>
      <c r="W58" s="31">
        <v>130.63</v>
      </c>
      <c r="X58" s="31">
        <v>72.7</v>
      </c>
      <c r="Y58" s="31">
        <v>304.43</v>
      </c>
      <c r="Z58" s="31">
        <v>4.13</v>
      </c>
      <c r="AA58" s="31">
        <v>68.8</v>
      </c>
      <c r="AB58" s="31">
        <v>31.78</v>
      </c>
      <c r="AC58" s="31">
        <v>84.63</v>
      </c>
      <c r="AD58" s="31">
        <v>4.8899999999999997</v>
      </c>
      <c r="AE58" s="31">
        <v>0.18</v>
      </c>
      <c r="AF58" s="31">
        <v>0.25</v>
      </c>
      <c r="AG58" s="31">
        <v>5.97</v>
      </c>
      <c r="AH58" s="31">
        <v>11.74</v>
      </c>
      <c r="AI58" s="31">
        <v>1.75</v>
      </c>
      <c r="AJ58" s="16">
        <v>0</v>
      </c>
      <c r="AK58" s="16">
        <v>991.6</v>
      </c>
      <c r="AL58" s="16">
        <v>827.84</v>
      </c>
      <c r="AM58" s="16">
        <v>1535.16</v>
      </c>
      <c r="AN58" s="16">
        <v>1298.08</v>
      </c>
      <c r="AO58" s="16">
        <v>445.54</v>
      </c>
      <c r="AP58" s="16">
        <v>816.34</v>
      </c>
      <c r="AQ58" s="16">
        <v>291.88</v>
      </c>
      <c r="AR58" s="16">
        <v>917.82</v>
      </c>
      <c r="AS58" s="16">
        <v>1096.9100000000001</v>
      </c>
      <c r="AT58" s="16">
        <v>1244.96</v>
      </c>
      <c r="AU58" s="16">
        <v>1682.56</v>
      </c>
      <c r="AV58" s="16">
        <v>482</v>
      </c>
      <c r="AW58" s="16">
        <v>1218.3599999999999</v>
      </c>
      <c r="AX58" s="16">
        <v>3642.15</v>
      </c>
      <c r="AY58" s="16">
        <v>95.54</v>
      </c>
      <c r="AZ58" s="16">
        <v>1167.97</v>
      </c>
      <c r="BA58" s="16">
        <v>926.12</v>
      </c>
      <c r="BB58" s="16">
        <v>687.9</v>
      </c>
      <c r="BC58" s="16">
        <v>311.04000000000002</v>
      </c>
      <c r="BD58" s="16">
        <v>0.12</v>
      </c>
      <c r="BE58" s="16">
        <v>0.05</v>
      </c>
      <c r="BF58" s="16">
        <v>0.03</v>
      </c>
      <c r="BG58" s="16">
        <v>7.0000000000000007E-2</v>
      </c>
      <c r="BH58" s="16">
        <v>0.08</v>
      </c>
      <c r="BI58" s="16">
        <v>0.35</v>
      </c>
      <c r="BJ58" s="16">
        <v>0</v>
      </c>
      <c r="BK58" s="16">
        <v>1.55</v>
      </c>
      <c r="BL58" s="16">
        <v>0</v>
      </c>
      <c r="BM58" s="16">
        <v>0.61</v>
      </c>
      <c r="BN58" s="16">
        <v>0.03</v>
      </c>
      <c r="BO58" s="16">
        <v>0.05</v>
      </c>
      <c r="BP58" s="16">
        <v>0</v>
      </c>
      <c r="BQ58" s="16">
        <v>7.0000000000000007E-2</v>
      </c>
      <c r="BR58" s="16">
        <v>0.11</v>
      </c>
      <c r="BS58" s="16">
        <v>2.62</v>
      </c>
      <c r="BT58" s="16">
        <v>0</v>
      </c>
      <c r="BU58" s="16">
        <v>0</v>
      </c>
      <c r="BV58" s="16">
        <v>4.45</v>
      </c>
      <c r="BW58" s="16">
        <v>0.03</v>
      </c>
      <c r="BX58" s="16">
        <v>0</v>
      </c>
      <c r="BY58" s="16">
        <v>0</v>
      </c>
      <c r="BZ58" s="16">
        <v>0</v>
      </c>
      <c r="CA58" s="16">
        <v>0</v>
      </c>
      <c r="CB58" s="16">
        <v>481.13</v>
      </c>
      <c r="CC58" s="13"/>
      <c r="CD58" s="13" t="e">
        <f>$I$58/#REF!*100</f>
        <v>#REF!</v>
      </c>
      <c r="CE58" s="16">
        <v>74.09</v>
      </c>
      <c r="CG58" s="16">
        <v>71.47</v>
      </c>
      <c r="CH58" s="16">
        <v>39.5</v>
      </c>
      <c r="CI58" s="16">
        <v>55.48</v>
      </c>
      <c r="CJ58" s="16">
        <v>6713.46</v>
      </c>
      <c r="CK58" s="16">
        <v>3210.25</v>
      </c>
      <c r="CL58" s="16">
        <v>4961.8500000000004</v>
      </c>
      <c r="CM58" s="16">
        <v>97.98</v>
      </c>
      <c r="CN58" s="16">
        <v>60.69</v>
      </c>
      <c r="CO58" s="16">
        <v>79.34</v>
      </c>
      <c r="CP58" s="16">
        <v>14.5</v>
      </c>
      <c r="CQ58" s="16">
        <v>1.2</v>
      </c>
    </row>
    <row r="59" spans="1:95" x14ac:dyDescent="0.25">
      <c r="B59" s="35" t="s">
        <v>141</v>
      </c>
    </row>
    <row r="60" spans="1:95" x14ac:dyDescent="0.25">
      <c r="B60" s="18" t="s">
        <v>145</v>
      </c>
    </row>
    <row r="61" spans="1:95" s="27" customFormat="1" x14ac:dyDescent="0.25">
      <c r="A61" s="24" t="str">
        <f>"-"</f>
        <v>-</v>
      </c>
      <c r="B61" s="25" t="s">
        <v>101</v>
      </c>
      <c r="C61" s="26" t="str">
        <f>"30"</f>
        <v>30</v>
      </c>
      <c r="D61" s="26">
        <v>1.98</v>
      </c>
      <c r="E61" s="26">
        <v>0</v>
      </c>
      <c r="F61" s="26">
        <v>0.2</v>
      </c>
      <c r="G61" s="26">
        <v>0.2</v>
      </c>
      <c r="H61" s="26">
        <v>14.07</v>
      </c>
      <c r="I61" s="26">
        <v>67.170299999999997</v>
      </c>
      <c r="J61" s="26">
        <v>0</v>
      </c>
      <c r="K61" s="26">
        <v>0</v>
      </c>
      <c r="L61" s="26">
        <v>0</v>
      </c>
      <c r="M61" s="26">
        <v>0</v>
      </c>
      <c r="N61" s="26">
        <v>0.33</v>
      </c>
      <c r="O61" s="26">
        <v>13.68</v>
      </c>
      <c r="P61" s="26">
        <v>0.06</v>
      </c>
      <c r="Q61" s="26">
        <v>0</v>
      </c>
      <c r="R61" s="26">
        <v>0</v>
      </c>
      <c r="S61" s="26">
        <v>0</v>
      </c>
      <c r="T61" s="26">
        <v>0.54</v>
      </c>
      <c r="U61" s="26">
        <v>0</v>
      </c>
      <c r="V61" s="26">
        <v>0</v>
      </c>
      <c r="W61" s="26">
        <v>0</v>
      </c>
      <c r="X61" s="26">
        <v>0</v>
      </c>
      <c r="Y61" s="26">
        <v>0</v>
      </c>
      <c r="Z61" s="26">
        <v>0</v>
      </c>
      <c r="AA61" s="26">
        <v>0</v>
      </c>
      <c r="AB61" s="26">
        <v>0</v>
      </c>
      <c r="AC61" s="26">
        <v>0</v>
      </c>
      <c r="AD61" s="26">
        <v>0</v>
      </c>
      <c r="AE61" s="26">
        <v>0</v>
      </c>
      <c r="AF61" s="26">
        <v>0</v>
      </c>
      <c r="AG61" s="26">
        <v>0</v>
      </c>
      <c r="AH61" s="26">
        <v>0</v>
      </c>
      <c r="AI61" s="26">
        <v>0</v>
      </c>
      <c r="AJ61" s="27">
        <v>0</v>
      </c>
      <c r="AK61" s="27">
        <v>95.79</v>
      </c>
      <c r="AL61" s="27">
        <v>99.7</v>
      </c>
      <c r="AM61" s="27">
        <v>152.69</v>
      </c>
      <c r="AN61" s="27">
        <v>50.63</v>
      </c>
      <c r="AO61" s="27">
        <v>30.02</v>
      </c>
      <c r="AP61" s="27">
        <v>60.03</v>
      </c>
      <c r="AQ61" s="27">
        <v>22.71</v>
      </c>
      <c r="AR61" s="27">
        <v>108.58</v>
      </c>
      <c r="AS61" s="27">
        <v>67.34</v>
      </c>
      <c r="AT61" s="27">
        <v>93.96</v>
      </c>
      <c r="AU61" s="27">
        <v>77.52</v>
      </c>
      <c r="AV61" s="27">
        <v>40.72</v>
      </c>
      <c r="AW61" s="27">
        <v>72.040000000000006</v>
      </c>
      <c r="AX61" s="27">
        <v>602.39</v>
      </c>
      <c r="AY61" s="27">
        <v>0</v>
      </c>
      <c r="AZ61" s="27">
        <v>196.27</v>
      </c>
      <c r="BA61" s="27">
        <v>85.35</v>
      </c>
      <c r="BB61" s="27">
        <v>56.64</v>
      </c>
      <c r="BC61" s="27">
        <v>44.89</v>
      </c>
      <c r="BD61" s="27">
        <v>0</v>
      </c>
      <c r="BE61" s="27">
        <v>0</v>
      </c>
      <c r="BF61" s="27">
        <v>0</v>
      </c>
      <c r="BG61" s="27">
        <v>0</v>
      </c>
      <c r="BH61" s="27">
        <v>0</v>
      </c>
      <c r="BI61" s="27">
        <v>0</v>
      </c>
      <c r="BJ61" s="27">
        <v>0</v>
      </c>
      <c r="BK61" s="27">
        <v>0.02</v>
      </c>
      <c r="BL61" s="27">
        <v>0</v>
      </c>
      <c r="BM61" s="27">
        <v>0</v>
      </c>
      <c r="BN61" s="27">
        <v>0</v>
      </c>
      <c r="BO61" s="27">
        <v>0</v>
      </c>
      <c r="BP61" s="27">
        <v>0</v>
      </c>
      <c r="BQ61" s="27">
        <v>0</v>
      </c>
      <c r="BR61" s="27">
        <v>0</v>
      </c>
      <c r="BS61" s="27">
        <v>0.02</v>
      </c>
      <c r="BT61" s="27">
        <v>0</v>
      </c>
      <c r="BU61" s="27">
        <v>0</v>
      </c>
      <c r="BV61" s="27">
        <v>0.08</v>
      </c>
      <c r="BW61" s="27">
        <v>0</v>
      </c>
      <c r="BX61" s="27">
        <v>0</v>
      </c>
      <c r="BY61" s="27">
        <v>0</v>
      </c>
      <c r="BZ61" s="27">
        <v>0</v>
      </c>
      <c r="CA61" s="27">
        <v>0</v>
      </c>
      <c r="CB61" s="27">
        <v>11.73</v>
      </c>
      <c r="CC61" s="28"/>
      <c r="CD61" s="28"/>
      <c r="CE61" s="27">
        <v>0</v>
      </c>
      <c r="CG61" s="27">
        <v>0</v>
      </c>
      <c r="CH61" s="27">
        <v>0</v>
      </c>
      <c r="CI61" s="27">
        <v>0</v>
      </c>
      <c r="CJ61" s="27">
        <v>950</v>
      </c>
      <c r="CK61" s="27">
        <v>366</v>
      </c>
      <c r="CL61" s="27">
        <v>658</v>
      </c>
      <c r="CM61" s="27">
        <v>7.6</v>
      </c>
      <c r="CN61" s="27">
        <v>7.6</v>
      </c>
      <c r="CO61" s="27">
        <v>7.6</v>
      </c>
      <c r="CP61" s="27">
        <v>0</v>
      </c>
      <c r="CQ61" s="27">
        <v>0</v>
      </c>
    </row>
    <row r="62" spans="1:95" s="27" customFormat="1" x14ac:dyDescent="0.25">
      <c r="A62" s="24" t="str">
        <f>"-"</f>
        <v>-</v>
      </c>
      <c r="B62" s="25" t="s">
        <v>102</v>
      </c>
      <c r="C62" s="26" t="str">
        <f>"30"</f>
        <v>30</v>
      </c>
      <c r="D62" s="26">
        <v>1.98</v>
      </c>
      <c r="E62" s="26">
        <v>0</v>
      </c>
      <c r="F62" s="26">
        <v>0.36</v>
      </c>
      <c r="G62" s="26">
        <v>0.36</v>
      </c>
      <c r="H62" s="26">
        <v>12.51</v>
      </c>
      <c r="I62" s="26">
        <v>58.013999999999996</v>
      </c>
      <c r="J62" s="26">
        <v>0.06</v>
      </c>
      <c r="K62" s="26">
        <v>0</v>
      </c>
      <c r="L62" s="26">
        <v>0</v>
      </c>
      <c r="M62" s="26">
        <v>0</v>
      </c>
      <c r="N62" s="26">
        <v>0.36</v>
      </c>
      <c r="O62" s="26">
        <v>9.66</v>
      </c>
      <c r="P62" s="26">
        <v>2.4900000000000002</v>
      </c>
      <c r="Q62" s="26">
        <v>0</v>
      </c>
      <c r="R62" s="26">
        <v>0</v>
      </c>
      <c r="S62" s="26">
        <v>0.3</v>
      </c>
      <c r="T62" s="26">
        <v>0.75</v>
      </c>
      <c r="U62" s="26">
        <v>183</v>
      </c>
      <c r="V62" s="26">
        <v>73.5</v>
      </c>
      <c r="W62" s="26">
        <v>10.5</v>
      </c>
      <c r="X62" s="26">
        <v>14.1</v>
      </c>
      <c r="Y62" s="26">
        <v>47.4</v>
      </c>
      <c r="Z62" s="26">
        <v>1.17</v>
      </c>
      <c r="AA62" s="26">
        <v>0</v>
      </c>
      <c r="AB62" s="26">
        <v>1.5</v>
      </c>
      <c r="AC62" s="26">
        <v>0.3</v>
      </c>
      <c r="AD62" s="26">
        <v>0.42</v>
      </c>
      <c r="AE62" s="26">
        <v>0.05</v>
      </c>
      <c r="AF62" s="26">
        <v>0.02</v>
      </c>
      <c r="AG62" s="26">
        <v>0.21</v>
      </c>
      <c r="AH62" s="26">
        <v>0.6</v>
      </c>
      <c r="AI62" s="26">
        <v>0</v>
      </c>
      <c r="AJ62" s="27">
        <v>0</v>
      </c>
      <c r="AK62" s="27">
        <v>96.6</v>
      </c>
      <c r="AL62" s="27">
        <v>74.400000000000006</v>
      </c>
      <c r="AM62" s="27">
        <v>128.1</v>
      </c>
      <c r="AN62" s="27">
        <v>66.900000000000006</v>
      </c>
      <c r="AO62" s="27">
        <v>27.9</v>
      </c>
      <c r="AP62" s="27">
        <v>59.4</v>
      </c>
      <c r="AQ62" s="27">
        <v>24</v>
      </c>
      <c r="AR62" s="27">
        <v>111.3</v>
      </c>
      <c r="AS62" s="27">
        <v>89.1</v>
      </c>
      <c r="AT62" s="27">
        <v>87.3</v>
      </c>
      <c r="AU62" s="27">
        <v>139.19999999999999</v>
      </c>
      <c r="AV62" s="27">
        <v>37.200000000000003</v>
      </c>
      <c r="AW62" s="27">
        <v>93</v>
      </c>
      <c r="AX62" s="27">
        <v>467.7</v>
      </c>
      <c r="AY62" s="27">
        <v>0</v>
      </c>
      <c r="AZ62" s="27">
        <v>157.80000000000001</v>
      </c>
      <c r="BA62" s="27">
        <v>87.3</v>
      </c>
      <c r="BB62" s="27">
        <v>54</v>
      </c>
      <c r="BC62" s="27">
        <v>39</v>
      </c>
      <c r="BD62" s="27">
        <v>0</v>
      </c>
      <c r="BE62" s="27">
        <v>0</v>
      </c>
      <c r="BF62" s="27">
        <v>0</v>
      </c>
      <c r="BG62" s="27">
        <v>0</v>
      </c>
      <c r="BH62" s="27">
        <v>0</v>
      </c>
      <c r="BI62" s="27">
        <v>0</v>
      </c>
      <c r="BJ62" s="27">
        <v>0</v>
      </c>
      <c r="BK62" s="27">
        <v>0.04</v>
      </c>
      <c r="BL62" s="27">
        <v>0</v>
      </c>
      <c r="BM62" s="27">
        <v>0</v>
      </c>
      <c r="BN62" s="27">
        <v>0.01</v>
      </c>
      <c r="BO62" s="27">
        <v>0</v>
      </c>
      <c r="BP62" s="27">
        <v>0</v>
      </c>
      <c r="BQ62" s="27">
        <v>0</v>
      </c>
      <c r="BR62" s="27">
        <v>0</v>
      </c>
      <c r="BS62" s="27">
        <v>0.03</v>
      </c>
      <c r="BT62" s="27">
        <v>0</v>
      </c>
      <c r="BU62" s="27">
        <v>0</v>
      </c>
      <c r="BV62" s="27">
        <v>0.14000000000000001</v>
      </c>
      <c r="BW62" s="27">
        <v>0.02</v>
      </c>
      <c r="BX62" s="27">
        <v>0</v>
      </c>
      <c r="BY62" s="27">
        <v>0</v>
      </c>
      <c r="BZ62" s="27">
        <v>0</v>
      </c>
      <c r="CA62" s="27">
        <v>0</v>
      </c>
      <c r="CB62" s="27">
        <v>14.1</v>
      </c>
      <c r="CC62" s="28"/>
      <c r="CD62" s="28"/>
      <c r="CE62" s="27">
        <v>0.25</v>
      </c>
      <c r="CG62" s="27">
        <v>5</v>
      </c>
      <c r="CH62" s="27">
        <v>5</v>
      </c>
      <c r="CI62" s="27">
        <v>5</v>
      </c>
      <c r="CJ62" s="27">
        <v>950</v>
      </c>
      <c r="CK62" s="27">
        <v>366</v>
      </c>
      <c r="CL62" s="27">
        <v>658</v>
      </c>
      <c r="CM62" s="27">
        <v>9.5</v>
      </c>
      <c r="CN62" s="27">
        <v>7.9</v>
      </c>
      <c r="CO62" s="27">
        <v>8.6999999999999993</v>
      </c>
      <c r="CP62" s="27">
        <v>0</v>
      </c>
      <c r="CQ62" s="27">
        <v>0</v>
      </c>
    </row>
    <row r="63" spans="1:95" s="27" customFormat="1" x14ac:dyDescent="0.25">
      <c r="A63" s="24" t="str">
        <f>"6/10"</f>
        <v>6/10</v>
      </c>
      <c r="B63" s="25" t="s">
        <v>119</v>
      </c>
      <c r="C63" s="26" t="str">
        <f>"200"</f>
        <v>200</v>
      </c>
      <c r="D63" s="26">
        <v>1.02</v>
      </c>
      <c r="E63" s="26">
        <v>0</v>
      </c>
      <c r="F63" s="26">
        <v>0.06</v>
      </c>
      <c r="G63" s="26">
        <v>0.06</v>
      </c>
      <c r="H63" s="26">
        <v>23.18</v>
      </c>
      <c r="I63" s="26">
        <v>87.598919999999993</v>
      </c>
      <c r="J63" s="26">
        <v>0.02</v>
      </c>
      <c r="K63" s="26">
        <v>0</v>
      </c>
      <c r="L63" s="26">
        <v>0</v>
      </c>
      <c r="M63" s="26">
        <v>0</v>
      </c>
      <c r="N63" s="26">
        <v>19.190000000000001</v>
      </c>
      <c r="O63" s="26">
        <v>0.56999999999999995</v>
      </c>
      <c r="P63" s="26">
        <v>3.42</v>
      </c>
      <c r="Q63" s="26">
        <v>0</v>
      </c>
      <c r="R63" s="26">
        <v>0</v>
      </c>
      <c r="S63" s="26">
        <v>0.3</v>
      </c>
      <c r="T63" s="26">
        <v>0.81</v>
      </c>
      <c r="U63" s="26">
        <v>3.47</v>
      </c>
      <c r="V63" s="26">
        <v>340.26</v>
      </c>
      <c r="W63" s="26">
        <v>31.33</v>
      </c>
      <c r="X63" s="26">
        <v>19.95</v>
      </c>
      <c r="Y63" s="26">
        <v>27.16</v>
      </c>
      <c r="Z63" s="26">
        <v>0.65</v>
      </c>
      <c r="AA63" s="26">
        <v>0</v>
      </c>
      <c r="AB63" s="26">
        <v>630</v>
      </c>
      <c r="AC63" s="26">
        <v>116.6</v>
      </c>
      <c r="AD63" s="26">
        <v>1.1000000000000001</v>
      </c>
      <c r="AE63" s="26">
        <v>0.02</v>
      </c>
      <c r="AF63" s="26">
        <v>0.04</v>
      </c>
      <c r="AG63" s="26">
        <v>0.51</v>
      </c>
      <c r="AH63" s="26">
        <v>0.78</v>
      </c>
      <c r="AI63" s="26">
        <v>0.32</v>
      </c>
      <c r="AJ63" s="27">
        <v>0</v>
      </c>
      <c r="AK63" s="27">
        <v>0.01</v>
      </c>
      <c r="AL63" s="27">
        <v>0.01</v>
      </c>
      <c r="AM63" s="27">
        <v>0.01</v>
      </c>
      <c r="AN63" s="27">
        <v>0.02</v>
      </c>
      <c r="AO63" s="27">
        <v>0</v>
      </c>
      <c r="AP63" s="27">
        <v>0.01</v>
      </c>
      <c r="AQ63" s="27">
        <v>0</v>
      </c>
      <c r="AR63" s="27">
        <v>0.01</v>
      </c>
      <c r="AS63" s="27">
        <v>0.01</v>
      </c>
      <c r="AT63" s="27">
        <v>0.01</v>
      </c>
      <c r="AU63" s="27">
        <v>0.06</v>
      </c>
      <c r="AV63" s="27">
        <v>0</v>
      </c>
      <c r="AW63" s="27">
        <v>0.01</v>
      </c>
      <c r="AX63" s="27">
        <v>0.03</v>
      </c>
      <c r="AY63" s="27">
        <v>0</v>
      </c>
      <c r="AZ63" s="27">
        <v>0.02</v>
      </c>
      <c r="BA63" s="27">
        <v>0.01</v>
      </c>
      <c r="BB63" s="27">
        <v>0.01</v>
      </c>
      <c r="BC63" s="27">
        <v>0</v>
      </c>
      <c r="BD63" s="27">
        <v>0</v>
      </c>
      <c r="BE63" s="27">
        <v>0</v>
      </c>
      <c r="BF63" s="27">
        <v>0</v>
      </c>
      <c r="BG63" s="27">
        <v>0</v>
      </c>
      <c r="BH63" s="27">
        <v>0</v>
      </c>
      <c r="BI63" s="27">
        <v>0</v>
      </c>
      <c r="BJ63" s="27">
        <v>0</v>
      </c>
      <c r="BK63" s="27">
        <v>0</v>
      </c>
      <c r="BL63" s="27">
        <v>0</v>
      </c>
      <c r="BM63" s="27">
        <v>0</v>
      </c>
      <c r="BN63" s="27">
        <v>0</v>
      </c>
      <c r="BO63" s="27">
        <v>0</v>
      </c>
      <c r="BP63" s="27">
        <v>0</v>
      </c>
      <c r="BQ63" s="27">
        <v>0</v>
      </c>
      <c r="BR63" s="27">
        <v>0</v>
      </c>
      <c r="BS63" s="27">
        <v>0.01</v>
      </c>
      <c r="BT63" s="27">
        <v>0</v>
      </c>
      <c r="BU63" s="27">
        <v>0</v>
      </c>
      <c r="BV63" s="27">
        <v>0.01</v>
      </c>
      <c r="BW63" s="27">
        <v>0</v>
      </c>
      <c r="BX63" s="27">
        <v>0</v>
      </c>
      <c r="BY63" s="27">
        <v>0</v>
      </c>
      <c r="BZ63" s="27">
        <v>0</v>
      </c>
      <c r="CA63" s="27">
        <v>0</v>
      </c>
      <c r="CB63" s="27">
        <v>214.01</v>
      </c>
      <c r="CC63" s="28"/>
      <c r="CD63" s="28"/>
      <c r="CE63" s="27">
        <v>105</v>
      </c>
      <c r="CG63" s="27">
        <v>4.3899999999999997</v>
      </c>
      <c r="CH63" s="27">
        <v>4.3899999999999997</v>
      </c>
      <c r="CI63" s="27">
        <v>4.3899999999999997</v>
      </c>
      <c r="CJ63" s="27">
        <v>505</v>
      </c>
      <c r="CK63" s="27">
        <v>192.2</v>
      </c>
      <c r="CL63" s="27">
        <v>348.6</v>
      </c>
      <c r="CM63" s="27">
        <v>46.6</v>
      </c>
      <c r="CN63" s="27">
        <v>27.7</v>
      </c>
      <c r="CO63" s="27">
        <v>37.15</v>
      </c>
      <c r="CP63" s="27">
        <v>10</v>
      </c>
      <c r="CQ63" s="27">
        <v>0</v>
      </c>
    </row>
    <row r="64" spans="1:95" s="27" customFormat="1" ht="31.5" x14ac:dyDescent="0.25">
      <c r="A64" s="24" t="str">
        <f>"16/1"</f>
        <v>16/1</v>
      </c>
      <c r="B64" s="25" t="s">
        <v>120</v>
      </c>
      <c r="C64" s="26" t="str">
        <f>"60"</f>
        <v>60</v>
      </c>
      <c r="D64" s="26">
        <v>0.7</v>
      </c>
      <c r="E64" s="26">
        <v>0</v>
      </c>
      <c r="F64" s="26">
        <v>3.58</v>
      </c>
      <c r="G64" s="26">
        <v>3.58</v>
      </c>
      <c r="H64" s="26">
        <v>6.79</v>
      </c>
      <c r="I64" s="26">
        <v>59.009798399999994</v>
      </c>
      <c r="J64" s="26">
        <v>0.45</v>
      </c>
      <c r="K64" s="26">
        <v>2.34</v>
      </c>
      <c r="L64" s="26">
        <v>0</v>
      </c>
      <c r="M64" s="26">
        <v>0</v>
      </c>
      <c r="N64" s="26">
        <v>5.38</v>
      </c>
      <c r="O64" s="26">
        <v>0.11</v>
      </c>
      <c r="P64" s="26">
        <v>1.3</v>
      </c>
      <c r="Q64" s="26">
        <v>0</v>
      </c>
      <c r="R64" s="26">
        <v>0</v>
      </c>
      <c r="S64" s="26">
        <v>0.16</v>
      </c>
      <c r="T64" s="26">
        <v>0.54</v>
      </c>
      <c r="U64" s="26">
        <v>11.38</v>
      </c>
      <c r="V64" s="26">
        <v>108.24</v>
      </c>
      <c r="W64" s="26">
        <v>14.66</v>
      </c>
      <c r="X64" s="26">
        <v>20.56</v>
      </c>
      <c r="Y64" s="26">
        <v>29.82</v>
      </c>
      <c r="Z64" s="26">
        <v>0.38</v>
      </c>
      <c r="AA64" s="26">
        <v>0</v>
      </c>
      <c r="AB64" s="26">
        <v>6491.52</v>
      </c>
      <c r="AC64" s="26">
        <v>1104</v>
      </c>
      <c r="AD64" s="26">
        <v>1.8</v>
      </c>
      <c r="AE64" s="26">
        <v>0.03</v>
      </c>
      <c r="AF64" s="26">
        <v>0.04</v>
      </c>
      <c r="AG64" s="26">
        <v>0.54</v>
      </c>
      <c r="AH64" s="26">
        <v>0.61</v>
      </c>
      <c r="AI64" s="26">
        <v>2.7</v>
      </c>
      <c r="AJ64" s="27">
        <v>0</v>
      </c>
      <c r="AK64" s="27">
        <v>23.26</v>
      </c>
      <c r="AL64" s="27">
        <v>18.93</v>
      </c>
      <c r="AM64" s="27">
        <v>23.8</v>
      </c>
      <c r="AN64" s="27">
        <v>20.56</v>
      </c>
      <c r="AO64" s="27">
        <v>4.87</v>
      </c>
      <c r="AP64" s="27">
        <v>17.309999999999999</v>
      </c>
      <c r="AQ64" s="27">
        <v>4.33</v>
      </c>
      <c r="AR64" s="27">
        <v>16.77</v>
      </c>
      <c r="AS64" s="27">
        <v>25.97</v>
      </c>
      <c r="AT64" s="27">
        <v>22.18</v>
      </c>
      <c r="AU64" s="27">
        <v>73.03</v>
      </c>
      <c r="AV64" s="27">
        <v>7.57</v>
      </c>
      <c r="AW64" s="27">
        <v>15.69</v>
      </c>
      <c r="AX64" s="27">
        <v>127.13</v>
      </c>
      <c r="AY64" s="27">
        <v>0</v>
      </c>
      <c r="AZ64" s="27">
        <v>16.23</v>
      </c>
      <c r="BA64" s="27">
        <v>17.850000000000001</v>
      </c>
      <c r="BB64" s="27">
        <v>9.74</v>
      </c>
      <c r="BC64" s="27">
        <v>6.49</v>
      </c>
      <c r="BD64" s="27">
        <v>0</v>
      </c>
      <c r="BE64" s="27">
        <v>0</v>
      </c>
      <c r="BF64" s="27">
        <v>0</v>
      </c>
      <c r="BG64" s="27">
        <v>0</v>
      </c>
      <c r="BH64" s="27">
        <v>0</v>
      </c>
      <c r="BI64" s="27">
        <v>0</v>
      </c>
      <c r="BJ64" s="27">
        <v>0</v>
      </c>
      <c r="BK64" s="27">
        <v>0.22</v>
      </c>
      <c r="BL64" s="27">
        <v>0</v>
      </c>
      <c r="BM64" s="27">
        <v>0.14000000000000001</v>
      </c>
      <c r="BN64" s="27">
        <v>0.01</v>
      </c>
      <c r="BO64" s="27">
        <v>0.02</v>
      </c>
      <c r="BP64" s="27">
        <v>0</v>
      </c>
      <c r="BQ64" s="27">
        <v>0</v>
      </c>
      <c r="BR64" s="27">
        <v>0</v>
      </c>
      <c r="BS64" s="27">
        <v>0.84</v>
      </c>
      <c r="BT64" s="27">
        <v>0</v>
      </c>
      <c r="BU64" s="27">
        <v>0</v>
      </c>
      <c r="BV64" s="27">
        <v>2.08</v>
      </c>
      <c r="BW64" s="27">
        <v>0</v>
      </c>
      <c r="BX64" s="27">
        <v>0</v>
      </c>
      <c r="BY64" s="27">
        <v>0</v>
      </c>
      <c r="BZ64" s="27">
        <v>0</v>
      </c>
      <c r="CA64" s="27">
        <v>0</v>
      </c>
      <c r="CB64" s="27">
        <v>48.58</v>
      </c>
      <c r="CC64" s="28"/>
      <c r="CD64" s="28"/>
      <c r="CE64" s="27">
        <v>1081.92</v>
      </c>
      <c r="CG64" s="27">
        <v>2.94</v>
      </c>
      <c r="CH64" s="27">
        <v>2.83</v>
      </c>
      <c r="CI64" s="27">
        <v>2.88</v>
      </c>
      <c r="CJ64" s="27">
        <v>491.7</v>
      </c>
      <c r="CK64" s="27">
        <v>116.95</v>
      </c>
      <c r="CL64" s="27">
        <v>304.33</v>
      </c>
      <c r="CM64" s="27">
        <v>2.58</v>
      </c>
      <c r="CN64" s="27">
        <v>1.51</v>
      </c>
      <c r="CO64" s="27">
        <v>2.0499999999999998</v>
      </c>
      <c r="CP64" s="27">
        <v>1.8</v>
      </c>
      <c r="CQ64" s="27">
        <v>0</v>
      </c>
    </row>
    <row r="65" spans="1:95" s="15" customFormat="1" ht="31.5" x14ac:dyDescent="0.25">
      <c r="A65" s="20" t="str">
        <f>"292/17"</f>
        <v>292/17</v>
      </c>
      <c r="B65" s="21" t="s">
        <v>121</v>
      </c>
      <c r="C65" s="22" t="str">
        <f>"220"</f>
        <v>220</v>
      </c>
      <c r="D65" s="22">
        <v>21.05</v>
      </c>
      <c r="E65" s="22">
        <v>18.57</v>
      </c>
      <c r="F65" s="22">
        <v>27.75</v>
      </c>
      <c r="G65" s="22">
        <v>8.9700000000000006</v>
      </c>
      <c r="H65" s="22">
        <v>18.920000000000002</v>
      </c>
      <c r="I65" s="22">
        <v>406.15946946666656</v>
      </c>
      <c r="J65" s="22">
        <v>5.76</v>
      </c>
      <c r="K65" s="22">
        <v>5.72</v>
      </c>
      <c r="L65" s="22">
        <v>0</v>
      </c>
      <c r="M65" s="22">
        <v>0</v>
      </c>
      <c r="N65" s="22">
        <v>5.96</v>
      </c>
      <c r="O65" s="22">
        <v>10.6</v>
      </c>
      <c r="P65" s="22">
        <v>2.36</v>
      </c>
      <c r="Q65" s="22">
        <v>0</v>
      </c>
      <c r="R65" s="22">
        <v>0</v>
      </c>
      <c r="S65" s="22">
        <v>0.46</v>
      </c>
      <c r="T65" s="22">
        <v>3.1</v>
      </c>
      <c r="U65" s="22">
        <v>365.69</v>
      </c>
      <c r="V65" s="22">
        <v>775.78</v>
      </c>
      <c r="W65" s="22">
        <v>41.88</v>
      </c>
      <c r="X65" s="22">
        <v>52.18</v>
      </c>
      <c r="Y65" s="22">
        <v>232.2</v>
      </c>
      <c r="Z65" s="22">
        <v>2.82</v>
      </c>
      <c r="AA65" s="22">
        <v>72.89</v>
      </c>
      <c r="AB65" s="22">
        <v>3784.57</v>
      </c>
      <c r="AC65" s="22">
        <v>773.84</v>
      </c>
      <c r="AD65" s="22">
        <v>4.71</v>
      </c>
      <c r="AE65" s="22">
        <v>0.17</v>
      </c>
      <c r="AF65" s="22">
        <v>0.22</v>
      </c>
      <c r="AG65" s="22">
        <v>8.06</v>
      </c>
      <c r="AH65" s="22">
        <v>14.99</v>
      </c>
      <c r="AI65" s="22">
        <v>9.3699999999999992</v>
      </c>
      <c r="AJ65" s="15">
        <v>0</v>
      </c>
      <c r="AK65" s="15">
        <v>927.17</v>
      </c>
      <c r="AL65" s="15">
        <v>747.54</v>
      </c>
      <c r="AM65" s="15">
        <v>1491.44</v>
      </c>
      <c r="AN65" s="15">
        <v>1669.11</v>
      </c>
      <c r="AO65" s="15">
        <v>490.82</v>
      </c>
      <c r="AP65" s="15">
        <v>911.86</v>
      </c>
      <c r="AQ65" s="15">
        <v>316.02999999999997</v>
      </c>
      <c r="AR65" s="15">
        <v>798.98</v>
      </c>
      <c r="AS65" s="15">
        <v>1235.22</v>
      </c>
      <c r="AT65" s="15">
        <v>1378.69</v>
      </c>
      <c r="AU65" s="15">
        <v>1759.39</v>
      </c>
      <c r="AV65" s="15">
        <v>510.69</v>
      </c>
      <c r="AW65" s="15">
        <v>1441.24</v>
      </c>
      <c r="AX65" s="15">
        <v>2869.76</v>
      </c>
      <c r="AY65" s="15">
        <v>154.1</v>
      </c>
      <c r="AZ65" s="15">
        <v>926.47</v>
      </c>
      <c r="BA65" s="15">
        <v>906.93</v>
      </c>
      <c r="BB65" s="15">
        <v>681.66</v>
      </c>
      <c r="BC65" s="15">
        <v>241.91</v>
      </c>
      <c r="BD65" s="15">
        <v>0</v>
      </c>
      <c r="BE65" s="15">
        <v>0</v>
      </c>
      <c r="BF65" s="15">
        <v>0</v>
      </c>
      <c r="BG65" s="15">
        <v>0</v>
      </c>
      <c r="BH65" s="15">
        <v>0</v>
      </c>
      <c r="BI65" s="15">
        <v>0</v>
      </c>
      <c r="BJ65" s="15">
        <v>0</v>
      </c>
      <c r="BK65" s="15">
        <v>0.59</v>
      </c>
      <c r="BL65" s="15">
        <v>0</v>
      </c>
      <c r="BM65" s="15">
        <v>0.36</v>
      </c>
      <c r="BN65" s="15">
        <v>0.03</v>
      </c>
      <c r="BO65" s="15">
        <v>0.06</v>
      </c>
      <c r="BP65" s="15">
        <v>0</v>
      </c>
      <c r="BQ65" s="15">
        <v>0</v>
      </c>
      <c r="BR65" s="15">
        <v>0</v>
      </c>
      <c r="BS65" s="15">
        <v>2.16</v>
      </c>
      <c r="BT65" s="15">
        <v>0</v>
      </c>
      <c r="BU65" s="15">
        <v>0</v>
      </c>
      <c r="BV65" s="15">
        <v>5.16</v>
      </c>
      <c r="BW65" s="15">
        <v>0</v>
      </c>
      <c r="BX65" s="15">
        <v>0</v>
      </c>
      <c r="BY65" s="15">
        <v>0</v>
      </c>
      <c r="BZ65" s="15">
        <v>0</v>
      </c>
      <c r="CA65" s="15">
        <v>0</v>
      </c>
      <c r="CB65" s="15">
        <v>174.05</v>
      </c>
      <c r="CC65" s="23"/>
      <c r="CD65" s="23"/>
      <c r="CE65" s="15">
        <v>703.66</v>
      </c>
      <c r="CG65" s="15">
        <v>42.76</v>
      </c>
      <c r="CH65" s="15">
        <v>23.4</v>
      </c>
      <c r="CI65" s="15">
        <v>33.08</v>
      </c>
      <c r="CJ65" s="15">
        <v>4089.16</v>
      </c>
      <c r="CK65" s="15">
        <v>2527.6</v>
      </c>
      <c r="CL65" s="15">
        <v>3308.38</v>
      </c>
      <c r="CM65" s="15">
        <v>37.72</v>
      </c>
      <c r="CN65" s="15">
        <v>19.7</v>
      </c>
      <c r="CO65" s="15">
        <v>28.71</v>
      </c>
      <c r="CP65" s="15">
        <v>0</v>
      </c>
      <c r="CQ65" s="15">
        <v>0.73</v>
      </c>
    </row>
    <row r="66" spans="1:95" s="16" customFormat="1" x14ac:dyDescent="0.25">
      <c r="A66" s="29"/>
      <c r="B66" s="30" t="s">
        <v>146</v>
      </c>
      <c r="C66" s="31">
        <v>540</v>
      </c>
      <c r="D66" s="31">
        <v>26.73</v>
      </c>
      <c r="E66" s="31">
        <v>18.57</v>
      </c>
      <c r="F66" s="31">
        <v>31.95</v>
      </c>
      <c r="G66" s="31">
        <v>13.17</v>
      </c>
      <c r="H66" s="31">
        <v>75.47</v>
      </c>
      <c r="I66" s="31">
        <v>677.95</v>
      </c>
      <c r="J66" s="31">
        <v>6.29</v>
      </c>
      <c r="K66" s="31">
        <v>8.06</v>
      </c>
      <c r="L66" s="31">
        <v>0</v>
      </c>
      <c r="M66" s="31">
        <v>0</v>
      </c>
      <c r="N66" s="31">
        <v>31.22</v>
      </c>
      <c r="O66" s="31">
        <v>34.619999999999997</v>
      </c>
      <c r="P66" s="31">
        <v>9.6300000000000008</v>
      </c>
      <c r="Q66" s="31">
        <v>0</v>
      </c>
      <c r="R66" s="31">
        <v>0</v>
      </c>
      <c r="S66" s="31">
        <v>1.22</v>
      </c>
      <c r="T66" s="31">
        <v>5.74</v>
      </c>
      <c r="U66" s="31">
        <v>563.53</v>
      </c>
      <c r="V66" s="31">
        <v>1297.79</v>
      </c>
      <c r="W66" s="31">
        <v>98.37</v>
      </c>
      <c r="X66" s="31">
        <v>106.79</v>
      </c>
      <c r="Y66" s="31">
        <v>336.58</v>
      </c>
      <c r="Z66" s="31">
        <v>5.0199999999999996</v>
      </c>
      <c r="AA66" s="31">
        <v>72.89</v>
      </c>
      <c r="AB66" s="31">
        <v>10907.59</v>
      </c>
      <c r="AC66" s="31">
        <v>1994.74</v>
      </c>
      <c r="AD66" s="31">
        <v>8.0399999999999991</v>
      </c>
      <c r="AE66" s="31">
        <v>0.27</v>
      </c>
      <c r="AF66" s="31">
        <v>0.32</v>
      </c>
      <c r="AG66" s="31">
        <v>9.32</v>
      </c>
      <c r="AH66" s="31">
        <v>16.98</v>
      </c>
      <c r="AI66" s="31">
        <v>12.4</v>
      </c>
      <c r="AJ66" s="16">
        <v>0</v>
      </c>
      <c r="AK66" s="16">
        <v>1142.83</v>
      </c>
      <c r="AL66" s="16">
        <v>940.58</v>
      </c>
      <c r="AM66" s="16">
        <v>1796.04</v>
      </c>
      <c r="AN66" s="16">
        <v>1807.22</v>
      </c>
      <c r="AO66" s="16">
        <v>553.61</v>
      </c>
      <c r="AP66" s="16">
        <v>1048.6099999999999</v>
      </c>
      <c r="AQ66" s="16">
        <v>367.07</v>
      </c>
      <c r="AR66" s="16">
        <v>1035.6300000000001</v>
      </c>
      <c r="AS66" s="16">
        <v>1417.64</v>
      </c>
      <c r="AT66" s="16">
        <v>1582.14</v>
      </c>
      <c r="AU66" s="16">
        <v>2049.1999999999998</v>
      </c>
      <c r="AV66" s="16">
        <v>596.17999999999995</v>
      </c>
      <c r="AW66" s="16">
        <v>1621.97</v>
      </c>
      <c r="AX66" s="16">
        <v>4067</v>
      </c>
      <c r="AY66" s="16">
        <v>154.1</v>
      </c>
      <c r="AZ66" s="16">
        <v>1296.78</v>
      </c>
      <c r="BA66" s="16">
        <v>1097.45</v>
      </c>
      <c r="BB66" s="16">
        <v>802.04</v>
      </c>
      <c r="BC66" s="16">
        <v>332.29</v>
      </c>
      <c r="BD66" s="16">
        <v>0</v>
      </c>
      <c r="BE66" s="16">
        <v>0</v>
      </c>
      <c r="BF66" s="16">
        <v>0</v>
      </c>
      <c r="BG66" s="16">
        <v>0</v>
      </c>
      <c r="BH66" s="16">
        <v>0</v>
      </c>
      <c r="BI66" s="16">
        <v>0</v>
      </c>
      <c r="BJ66" s="16">
        <v>0</v>
      </c>
      <c r="BK66" s="16">
        <v>0.88</v>
      </c>
      <c r="BL66" s="16">
        <v>0</v>
      </c>
      <c r="BM66" s="16">
        <v>0.51</v>
      </c>
      <c r="BN66" s="16">
        <v>0.04</v>
      </c>
      <c r="BO66" s="16">
        <v>0.09</v>
      </c>
      <c r="BP66" s="16">
        <v>0</v>
      </c>
      <c r="BQ66" s="16">
        <v>0</v>
      </c>
      <c r="BR66" s="16">
        <v>0.01</v>
      </c>
      <c r="BS66" s="16">
        <v>3.07</v>
      </c>
      <c r="BT66" s="16">
        <v>0</v>
      </c>
      <c r="BU66" s="16">
        <v>0</v>
      </c>
      <c r="BV66" s="16">
        <v>7.47</v>
      </c>
      <c r="BW66" s="16">
        <v>0.03</v>
      </c>
      <c r="BX66" s="16">
        <v>0</v>
      </c>
      <c r="BY66" s="16">
        <v>0</v>
      </c>
      <c r="BZ66" s="16">
        <v>0</v>
      </c>
      <c r="CA66" s="16">
        <v>0</v>
      </c>
      <c r="CB66" s="16">
        <v>462.48</v>
      </c>
      <c r="CC66" s="13"/>
      <c r="CD66" s="13" t="e">
        <f>$I$66/#REF!*100</f>
        <v>#REF!</v>
      </c>
      <c r="CE66" s="16">
        <v>1890.83</v>
      </c>
      <c r="CG66" s="16">
        <v>55.08</v>
      </c>
      <c r="CH66" s="16">
        <v>35.619999999999997</v>
      </c>
      <c r="CI66" s="16">
        <v>45.35</v>
      </c>
      <c r="CJ66" s="16">
        <v>6985.86</v>
      </c>
      <c r="CK66" s="16">
        <v>3568.75</v>
      </c>
      <c r="CL66" s="16">
        <v>5277.31</v>
      </c>
      <c r="CM66" s="16">
        <v>104.01</v>
      </c>
      <c r="CN66" s="16">
        <v>64.41</v>
      </c>
      <c r="CO66" s="16">
        <v>84.21</v>
      </c>
      <c r="CP66" s="16">
        <v>11.8</v>
      </c>
      <c r="CQ66" s="16">
        <v>0.73</v>
      </c>
    </row>
    <row r="67" spans="1:95" s="16" customFormat="1" x14ac:dyDescent="0.25">
      <c r="A67" s="29"/>
      <c r="B67" s="30"/>
      <c r="C67" s="31"/>
      <c r="D67" s="31"/>
      <c r="E67" s="31"/>
      <c r="F67" s="31"/>
      <c r="G67" s="31"/>
      <c r="H67" s="31"/>
      <c r="I67" s="31"/>
      <c r="J67" s="31"/>
      <c r="K67" s="31"/>
      <c r="L67" s="31"/>
      <c r="M67" s="31"/>
      <c r="N67" s="31"/>
      <c r="O67" s="31"/>
      <c r="P67" s="31"/>
      <c r="Q67" s="31"/>
      <c r="R67" s="31"/>
      <c r="S67" s="31"/>
      <c r="T67" s="31"/>
      <c r="U67" s="31"/>
      <c r="V67" s="31"/>
      <c r="W67" s="31"/>
      <c r="X67" s="31"/>
      <c r="Y67" s="31"/>
      <c r="Z67" s="31"/>
      <c r="AA67" s="31"/>
      <c r="AB67" s="31"/>
      <c r="AC67" s="31"/>
      <c r="AD67" s="31"/>
      <c r="AE67" s="31"/>
      <c r="AF67" s="31"/>
      <c r="AG67" s="31"/>
      <c r="AH67" s="31"/>
      <c r="AI67" s="31"/>
      <c r="CC67" s="13"/>
      <c r="CD67" s="13"/>
    </row>
    <row r="68" spans="1:95" x14ac:dyDescent="0.25">
      <c r="A68" s="38" t="s">
        <v>142</v>
      </c>
      <c r="B68" s="38"/>
      <c r="C68" s="38"/>
      <c r="D68" s="38"/>
      <c r="E68" s="38"/>
      <c r="F68" s="38"/>
      <c r="G68" s="38"/>
      <c r="H68" s="38"/>
      <c r="I68" s="38"/>
      <c r="J68" s="38"/>
      <c r="K68" s="38"/>
      <c r="L68" s="38"/>
      <c r="M68" s="38"/>
      <c r="N68" s="38"/>
      <c r="O68" s="38"/>
      <c r="P68" s="38"/>
      <c r="Q68" s="38"/>
      <c r="R68" s="38"/>
      <c r="S68" s="38"/>
      <c r="T68" s="38"/>
      <c r="U68" s="38"/>
      <c r="V68" s="38"/>
      <c r="W68" s="38"/>
      <c r="X68" s="38"/>
      <c r="Y68" s="38"/>
      <c r="Z68" s="38"/>
      <c r="AA68" s="38"/>
      <c r="AB68" s="38"/>
      <c r="AC68" s="38"/>
      <c r="AD68" s="38"/>
      <c r="AE68" s="38"/>
      <c r="AF68" s="38"/>
      <c r="AG68" s="38"/>
      <c r="AH68" s="38"/>
      <c r="AI68" s="38"/>
      <c r="AJ68" s="38"/>
      <c r="AK68" s="38"/>
      <c r="AL68" s="38"/>
      <c r="AM68" s="38"/>
      <c r="AN68" s="38"/>
      <c r="AO68" s="38"/>
      <c r="AP68" s="38"/>
      <c r="AQ68" s="38"/>
      <c r="AR68" s="38"/>
      <c r="AS68" s="38"/>
      <c r="AT68" s="38"/>
      <c r="AU68" s="38"/>
      <c r="AV68" s="38"/>
      <c r="AW68" s="38"/>
      <c r="AX68" s="38"/>
      <c r="AY68" s="38"/>
      <c r="AZ68" s="38"/>
      <c r="BA68" s="38"/>
      <c r="BB68" s="38"/>
      <c r="BC68" s="38"/>
      <c r="BD68" s="38"/>
      <c r="BE68" s="38"/>
      <c r="BF68" s="38"/>
      <c r="BG68" s="38"/>
      <c r="BH68" s="38"/>
      <c r="BI68" s="38"/>
      <c r="BJ68" s="38"/>
      <c r="BK68" s="38"/>
      <c r="BL68" s="38"/>
      <c r="BM68" s="38"/>
      <c r="BN68" s="38"/>
      <c r="BO68" s="38"/>
      <c r="BP68" s="38"/>
      <c r="BQ68" s="38"/>
      <c r="BR68" s="38"/>
      <c r="BS68" s="38"/>
      <c r="BT68" s="38"/>
      <c r="BU68" s="38"/>
      <c r="BV68" s="38"/>
      <c r="BW68" s="38"/>
      <c r="BX68" s="38"/>
      <c r="BY68" s="38"/>
      <c r="BZ68" s="38"/>
      <c r="CA68" s="38"/>
      <c r="CB68" s="38"/>
      <c r="CC68" s="38"/>
      <c r="CD68" s="38"/>
      <c r="CE68" s="38"/>
      <c r="CF68" s="38"/>
      <c r="CG68" s="38"/>
      <c r="CH68" s="38"/>
      <c r="CI68" s="38"/>
      <c r="CJ68" s="38"/>
      <c r="CK68" s="38"/>
      <c r="CL68" s="38"/>
      <c r="CM68" s="38"/>
      <c r="CN68" s="38"/>
      <c r="CO68" s="38"/>
    </row>
    <row r="69" spans="1:95" x14ac:dyDescent="0.25">
      <c r="B69" s="35" t="s">
        <v>134</v>
      </c>
    </row>
    <row r="70" spans="1:95" x14ac:dyDescent="0.25">
      <c r="B70" s="18" t="s">
        <v>145</v>
      </c>
    </row>
    <row r="71" spans="1:95" s="27" customFormat="1" x14ac:dyDescent="0.25">
      <c r="A71" s="24" t="str">
        <f>"-"</f>
        <v>-</v>
      </c>
      <c r="B71" s="25" t="s">
        <v>101</v>
      </c>
      <c r="C71" s="26" t="str">
        <f>"30"</f>
        <v>30</v>
      </c>
      <c r="D71" s="26">
        <v>1.98</v>
      </c>
      <c r="E71" s="26">
        <v>0</v>
      </c>
      <c r="F71" s="26">
        <v>0.2</v>
      </c>
      <c r="G71" s="26">
        <v>0.2</v>
      </c>
      <c r="H71" s="26">
        <v>14.07</v>
      </c>
      <c r="I71" s="26">
        <v>67.170299999999997</v>
      </c>
      <c r="J71" s="26">
        <v>0</v>
      </c>
      <c r="K71" s="26">
        <v>0</v>
      </c>
      <c r="L71" s="26">
        <v>0</v>
      </c>
      <c r="M71" s="26">
        <v>0</v>
      </c>
      <c r="N71" s="26">
        <v>0.33</v>
      </c>
      <c r="O71" s="26">
        <v>13.68</v>
      </c>
      <c r="P71" s="26">
        <v>0.06</v>
      </c>
      <c r="Q71" s="26">
        <v>0</v>
      </c>
      <c r="R71" s="26">
        <v>0</v>
      </c>
      <c r="S71" s="26">
        <v>0</v>
      </c>
      <c r="T71" s="26">
        <v>0.54</v>
      </c>
      <c r="U71" s="26">
        <v>0</v>
      </c>
      <c r="V71" s="26">
        <v>0</v>
      </c>
      <c r="W71" s="26">
        <v>0</v>
      </c>
      <c r="X71" s="26">
        <v>0</v>
      </c>
      <c r="Y71" s="26">
        <v>0</v>
      </c>
      <c r="Z71" s="26">
        <v>0</v>
      </c>
      <c r="AA71" s="26">
        <v>0</v>
      </c>
      <c r="AB71" s="26">
        <v>0</v>
      </c>
      <c r="AC71" s="26">
        <v>0</v>
      </c>
      <c r="AD71" s="26">
        <v>0</v>
      </c>
      <c r="AE71" s="26">
        <v>0</v>
      </c>
      <c r="AF71" s="26">
        <v>0</v>
      </c>
      <c r="AG71" s="26">
        <v>0</v>
      </c>
      <c r="AH71" s="26">
        <v>0</v>
      </c>
      <c r="AI71" s="26">
        <v>0</v>
      </c>
      <c r="AJ71" s="27">
        <v>0</v>
      </c>
      <c r="AK71" s="27">
        <v>95.79</v>
      </c>
      <c r="AL71" s="27">
        <v>99.7</v>
      </c>
      <c r="AM71" s="27">
        <v>152.69</v>
      </c>
      <c r="AN71" s="27">
        <v>50.63</v>
      </c>
      <c r="AO71" s="27">
        <v>30.02</v>
      </c>
      <c r="AP71" s="27">
        <v>60.03</v>
      </c>
      <c r="AQ71" s="27">
        <v>22.71</v>
      </c>
      <c r="AR71" s="27">
        <v>108.58</v>
      </c>
      <c r="AS71" s="27">
        <v>67.34</v>
      </c>
      <c r="AT71" s="27">
        <v>93.96</v>
      </c>
      <c r="AU71" s="27">
        <v>77.52</v>
      </c>
      <c r="AV71" s="27">
        <v>40.72</v>
      </c>
      <c r="AW71" s="27">
        <v>72.040000000000006</v>
      </c>
      <c r="AX71" s="27">
        <v>602.39</v>
      </c>
      <c r="AY71" s="27">
        <v>0</v>
      </c>
      <c r="AZ71" s="27">
        <v>196.27</v>
      </c>
      <c r="BA71" s="27">
        <v>85.35</v>
      </c>
      <c r="BB71" s="27">
        <v>56.64</v>
      </c>
      <c r="BC71" s="27">
        <v>44.89</v>
      </c>
      <c r="BD71" s="27">
        <v>0</v>
      </c>
      <c r="BE71" s="27">
        <v>0</v>
      </c>
      <c r="BF71" s="27">
        <v>0</v>
      </c>
      <c r="BG71" s="27">
        <v>0</v>
      </c>
      <c r="BH71" s="27">
        <v>0</v>
      </c>
      <c r="BI71" s="27">
        <v>0</v>
      </c>
      <c r="BJ71" s="27">
        <v>0</v>
      </c>
      <c r="BK71" s="27">
        <v>0.02</v>
      </c>
      <c r="BL71" s="27">
        <v>0</v>
      </c>
      <c r="BM71" s="27">
        <v>0</v>
      </c>
      <c r="BN71" s="27">
        <v>0</v>
      </c>
      <c r="BO71" s="27">
        <v>0</v>
      </c>
      <c r="BP71" s="27">
        <v>0</v>
      </c>
      <c r="BQ71" s="27">
        <v>0</v>
      </c>
      <c r="BR71" s="27">
        <v>0</v>
      </c>
      <c r="BS71" s="27">
        <v>0.02</v>
      </c>
      <c r="BT71" s="27">
        <v>0</v>
      </c>
      <c r="BU71" s="27">
        <v>0</v>
      </c>
      <c r="BV71" s="27">
        <v>0.08</v>
      </c>
      <c r="BW71" s="27">
        <v>0</v>
      </c>
      <c r="BX71" s="27">
        <v>0</v>
      </c>
      <c r="BY71" s="27">
        <v>0</v>
      </c>
      <c r="BZ71" s="27">
        <v>0</v>
      </c>
      <c r="CA71" s="27">
        <v>0</v>
      </c>
      <c r="CB71" s="27">
        <v>11.73</v>
      </c>
      <c r="CC71" s="28"/>
      <c r="CD71" s="28"/>
      <c r="CE71" s="27">
        <v>0</v>
      </c>
      <c r="CG71" s="27">
        <v>0</v>
      </c>
      <c r="CH71" s="27">
        <v>0</v>
      </c>
      <c r="CI71" s="27">
        <v>0</v>
      </c>
      <c r="CJ71" s="27">
        <v>950</v>
      </c>
      <c r="CK71" s="27">
        <v>366</v>
      </c>
      <c r="CL71" s="27">
        <v>658</v>
      </c>
      <c r="CM71" s="27">
        <v>7.6</v>
      </c>
      <c r="CN71" s="27">
        <v>7.6</v>
      </c>
      <c r="CO71" s="27">
        <v>7.6</v>
      </c>
      <c r="CP71" s="27">
        <v>0</v>
      </c>
      <c r="CQ71" s="27">
        <v>0</v>
      </c>
    </row>
    <row r="72" spans="1:95" s="27" customFormat="1" x14ac:dyDescent="0.25">
      <c r="A72" s="24" t="str">
        <f>"-"</f>
        <v>-</v>
      </c>
      <c r="B72" s="25" t="s">
        <v>102</v>
      </c>
      <c r="C72" s="26" t="str">
        <f>"30"</f>
        <v>30</v>
      </c>
      <c r="D72" s="26">
        <v>1.98</v>
      </c>
      <c r="E72" s="26">
        <v>0</v>
      </c>
      <c r="F72" s="26">
        <v>0.36</v>
      </c>
      <c r="G72" s="26">
        <v>0.36</v>
      </c>
      <c r="H72" s="26">
        <v>12.51</v>
      </c>
      <c r="I72" s="26">
        <v>58.013999999999996</v>
      </c>
      <c r="J72" s="26">
        <v>0.06</v>
      </c>
      <c r="K72" s="26">
        <v>0</v>
      </c>
      <c r="L72" s="26">
        <v>0</v>
      </c>
      <c r="M72" s="26">
        <v>0</v>
      </c>
      <c r="N72" s="26">
        <v>0.36</v>
      </c>
      <c r="O72" s="26">
        <v>9.66</v>
      </c>
      <c r="P72" s="26">
        <v>2.4900000000000002</v>
      </c>
      <c r="Q72" s="26">
        <v>0</v>
      </c>
      <c r="R72" s="26">
        <v>0</v>
      </c>
      <c r="S72" s="26">
        <v>0.3</v>
      </c>
      <c r="T72" s="26">
        <v>0.75</v>
      </c>
      <c r="U72" s="26">
        <v>183</v>
      </c>
      <c r="V72" s="26">
        <v>73.5</v>
      </c>
      <c r="W72" s="26">
        <v>10.5</v>
      </c>
      <c r="X72" s="26">
        <v>14.1</v>
      </c>
      <c r="Y72" s="26">
        <v>47.4</v>
      </c>
      <c r="Z72" s="26">
        <v>1.17</v>
      </c>
      <c r="AA72" s="26">
        <v>0</v>
      </c>
      <c r="AB72" s="26">
        <v>1.5</v>
      </c>
      <c r="AC72" s="26">
        <v>0.3</v>
      </c>
      <c r="AD72" s="26">
        <v>0.42</v>
      </c>
      <c r="AE72" s="26">
        <v>0.05</v>
      </c>
      <c r="AF72" s="26">
        <v>0.02</v>
      </c>
      <c r="AG72" s="26">
        <v>0.21</v>
      </c>
      <c r="AH72" s="26">
        <v>0.6</v>
      </c>
      <c r="AI72" s="26">
        <v>0</v>
      </c>
      <c r="AJ72" s="27">
        <v>0</v>
      </c>
      <c r="AK72" s="27">
        <v>96.6</v>
      </c>
      <c r="AL72" s="27">
        <v>74.400000000000006</v>
      </c>
      <c r="AM72" s="27">
        <v>128.1</v>
      </c>
      <c r="AN72" s="27">
        <v>66.900000000000006</v>
      </c>
      <c r="AO72" s="27">
        <v>27.9</v>
      </c>
      <c r="AP72" s="27">
        <v>59.4</v>
      </c>
      <c r="AQ72" s="27">
        <v>24</v>
      </c>
      <c r="AR72" s="27">
        <v>111.3</v>
      </c>
      <c r="AS72" s="27">
        <v>89.1</v>
      </c>
      <c r="AT72" s="27">
        <v>87.3</v>
      </c>
      <c r="AU72" s="27">
        <v>139.19999999999999</v>
      </c>
      <c r="AV72" s="27">
        <v>37.200000000000003</v>
      </c>
      <c r="AW72" s="27">
        <v>93</v>
      </c>
      <c r="AX72" s="27">
        <v>467.7</v>
      </c>
      <c r="AY72" s="27">
        <v>0</v>
      </c>
      <c r="AZ72" s="27">
        <v>157.80000000000001</v>
      </c>
      <c r="BA72" s="27">
        <v>87.3</v>
      </c>
      <c r="BB72" s="27">
        <v>54</v>
      </c>
      <c r="BC72" s="27">
        <v>39</v>
      </c>
      <c r="BD72" s="27">
        <v>0</v>
      </c>
      <c r="BE72" s="27">
        <v>0</v>
      </c>
      <c r="BF72" s="27">
        <v>0</v>
      </c>
      <c r="BG72" s="27">
        <v>0</v>
      </c>
      <c r="BH72" s="27">
        <v>0</v>
      </c>
      <c r="BI72" s="27">
        <v>0</v>
      </c>
      <c r="BJ72" s="27">
        <v>0</v>
      </c>
      <c r="BK72" s="27">
        <v>0.04</v>
      </c>
      <c r="BL72" s="27">
        <v>0</v>
      </c>
      <c r="BM72" s="27">
        <v>0</v>
      </c>
      <c r="BN72" s="27">
        <v>0.01</v>
      </c>
      <c r="BO72" s="27">
        <v>0</v>
      </c>
      <c r="BP72" s="27">
        <v>0</v>
      </c>
      <c r="BQ72" s="27">
        <v>0</v>
      </c>
      <c r="BR72" s="27">
        <v>0</v>
      </c>
      <c r="BS72" s="27">
        <v>0.03</v>
      </c>
      <c r="BT72" s="27">
        <v>0</v>
      </c>
      <c r="BU72" s="27">
        <v>0</v>
      </c>
      <c r="BV72" s="27">
        <v>0.14000000000000001</v>
      </c>
      <c r="BW72" s="27">
        <v>0.02</v>
      </c>
      <c r="BX72" s="27">
        <v>0</v>
      </c>
      <c r="BY72" s="27">
        <v>0</v>
      </c>
      <c r="BZ72" s="27">
        <v>0</v>
      </c>
      <c r="CA72" s="27">
        <v>0</v>
      </c>
      <c r="CB72" s="27">
        <v>14.1</v>
      </c>
      <c r="CC72" s="28"/>
      <c r="CD72" s="28"/>
      <c r="CE72" s="27">
        <v>0.25</v>
      </c>
      <c r="CG72" s="27">
        <v>5</v>
      </c>
      <c r="CH72" s="27">
        <v>5</v>
      </c>
      <c r="CI72" s="27">
        <v>5</v>
      </c>
      <c r="CJ72" s="27">
        <v>950</v>
      </c>
      <c r="CK72" s="27">
        <v>366</v>
      </c>
      <c r="CL72" s="27">
        <v>658</v>
      </c>
      <c r="CM72" s="27">
        <v>9.5</v>
      </c>
      <c r="CN72" s="27">
        <v>7.9</v>
      </c>
      <c r="CO72" s="27">
        <v>8.6999999999999993</v>
      </c>
      <c r="CP72" s="27">
        <v>0</v>
      </c>
      <c r="CQ72" s="27">
        <v>0</v>
      </c>
    </row>
    <row r="73" spans="1:95" s="27" customFormat="1" x14ac:dyDescent="0.25">
      <c r="A73" s="24" t="str">
        <f>"27/10"</f>
        <v>27/10</v>
      </c>
      <c r="B73" s="25" t="s">
        <v>103</v>
      </c>
      <c r="C73" s="26" t="str">
        <f>"200"</f>
        <v>200</v>
      </c>
      <c r="D73" s="26">
        <v>0.2</v>
      </c>
      <c r="E73" s="26">
        <v>0</v>
      </c>
      <c r="F73" s="26">
        <v>0.05</v>
      </c>
      <c r="G73" s="26">
        <v>0.05</v>
      </c>
      <c r="H73" s="26">
        <v>9.92</v>
      </c>
      <c r="I73" s="26">
        <v>38.757300000000001</v>
      </c>
      <c r="J73" s="26">
        <v>0</v>
      </c>
      <c r="K73" s="26">
        <v>0</v>
      </c>
      <c r="L73" s="26">
        <v>0</v>
      </c>
      <c r="M73" s="26">
        <v>0</v>
      </c>
      <c r="N73" s="26">
        <v>9.82</v>
      </c>
      <c r="O73" s="26">
        <v>0</v>
      </c>
      <c r="P73" s="26">
        <v>0.1</v>
      </c>
      <c r="Q73" s="26">
        <v>0</v>
      </c>
      <c r="R73" s="26">
        <v>0</v>
      </c>
      <c r="S73" s="26">
        <v>0</v>
      </c>
      <c r="T73" s="26">
        <v>7.0000000000000007E-2</v>
      </c>
      <c r="U73" s="26">
        <v>0.1</v>
      </c>
      <c r="V73" s="26">
        <v>0.3</v>
      </c>
      <c r="W73" s="26">
        <v>0.28999999999999998</v>
      </c>
      <c r="X73" s="26">
        <v>0</v>
      </c>
      <c r="Y73" s="26">
        <v>0</v>
      </c>
      <c r="Z73" s="26">
        <v>0.03</v>
      </c>
      <c r="AA73" s="26">
        <v>0</v>
      </c>
      <c r="AB73" s="26">
        <v>0</v>
      </c>
      <c r="AC73" s="26">
        <v>0</v>
      </c>
      <c r="AD73" s="26">
        <v>0</v>
      </c>
      <c r="AE73" s="26">
        <v>0</v>
      </c>
      <c r="AF73" s="26">
        <v>0</v>
      </c>
      <c r="AG73" s="26">
        <v>0</v>
      </c>
      <c r="AH73" s="26">
        <v>0</v>
      </c>
      <c r="AI73" s="26">
        <v>0</v>
      </c>
      <c r="AJ73" s="27">
        <v>0</v>
      </c>
      <c r="AK73" s="27">
        <v>0</v>
      </c>
      <c r="AL73" s="27">
        <v>0</v>
      </c>
      <c r="AM73" s="27">
        <v>0</v>
      </c>
      <c r="AN73" s="27">
        <v>0</v>
      </c>
      <c r="AO73" s="27">
        <v>0</v>
      </c>
      <c r="AP73" s="27">
        <v>0</v>
      </c>
      <c r="AQ73" s="27">
        <v>0</v>
      </c>
      <c r="AR73" s="27">
        <v>0</v>
      </c>
      <c r="AS73" s="27">
        <v>0</v>
      </c>
      <c r="AT73" s="27">
        <v>0</v>
      </c>
      <c r="AU73" s="27">
        <v>0</v>
      </c>
      <c r="AV73" s="27">
        <v>0</v>
      </c>
      <c r="AW73" s="27">
        <v>0</v>
      </c>
      <c r="AX73" s="27">
        <v>0</v>
      </c>
      <c r="AY73" s="27">
        <v>0</v>
      </c>
      <c r="AZ73" s="27">
        <v>0</v>
      </c>
      <c r="BA73" s="27">
        <v>0</v>
      </c>
      <c r="BB73" s="27">
        <v>0</v>
      </c>
      <c r="BC73" s="27">
        <v>0</v>
      </c>
      <c r="BD73" s="27">
        <v>0</v>
      </c>
      <c r="BE73" s="27">
        <v>0</v>
      </c>
      <c r="BF73" s="27">
        <v>0</v>
      </c>
      <c r="BG73" s="27">
        <v>0</v>
      </c>
      <c r="BH73" s="27">
        <v>0</v>
      </c>
      <c r="BI73" s="27">
        <v>0</v>
      </c>
      <c r="BJ73" s="27">
        <v>0</v>
      </c>
      <c r="BK73" s="27">
        <v>0</v>
      </c>
      <c r="BL73" s="27">
        <v>0</v>
      </c>
      <c r="BM73" s="27">
        <v>0</v>
      </c>
      <c r="BN73" s="27">
        <v>0</v>
      </c>
      <c r="BO73" s="27">
        <v>0</v>
      </c>
      <c r="BP73" s="27">
        <v>0</v>
      </c>
      <c r="BQ73" s="27">
        <v>0</v>
      </c>
      <c r="BR73" s="27">
        <v>0</v>
      </c>
      <c r="BS73" s="27">
        <v>0</v>
      </c>
      <c r="BT73" s="27">
        <v>0</v>
      </c>
      <c r="BU73" s="27">
        <v>0</v>
      </c>
      <c r="BV73" s="27">
        <v>0</v>
      </c>
      <c r="BW73" s="27">
        <v>0</v>
      </c>
      <c r="BX73" s="27">
        <v>0</v>
      </c>
      <c r="BY73" s="27">
        <v>0</v>
      </c>
      <c r="BZ73" s="27">
        <v>0</v>
      </c>
      <c r="CA73" s="27">
        <v>0</v>
      </c>
      <c r="CB73" s="27">
        <v>200.1</v>
      </c>
      <c r="CC73" s="28"/>
      <c r="CD73" s="28"/>
      <c r="CE73" s="27">
        <v>0</v>
      </c>
      <c r="CG73" s="27">
        <v>3.77</v>
      </c>
      <c r="CH73" s="27">
        <v>3.77</v>
      </c>
      <c r="CI73" s="27">
        <v>3.77</v>
      </c>
      <c r="CJ73" s="27">
        <v>436.5</v>
      </c>
      <c r="CK73" s="27">
        <v>165.6</v>
      </c>
      <c r="CL73" s="27">
        <v>301.05</v>
      </c>
      <c r="CM73" s="27">
        <v>39.979999999999997</v>
      </c>
      <c r="CN73" s="27">
        <v>23.78</v>
      </c>
      <c r="CO73" s="27">
        <v>31.88</v>
      </c>
      <c r="CP73" s="27">
        <v>10</v>
      </c>
      <c r="CQ73" s="27">
        <v>0</v>
      </c>
    </row>
    <row r="74" spans="1:95" s="27" customFormat="1" ht="34.5" customHeight="1" x14ac:dyDescent="0.25">
      <c r="A74" s="24" t="str">
        <f>"3/1"</f>
        <v>3/1</v>
      </c>
      <c r="B74" s="25" t="s">
        <v>104</v>
      </c>
      <c r="C74" s="26" t="str">
        <f>"60"</f>
        <v>60</v>
      </c>
      <c r="D74" s="26">
        <v>0.96</v>
      </c>
      <c r="E74" s="26">
        <v>0</v>
      </c>
      <c r="F74" s="26">
        <v>3.58</v>
      </c>
      <c r="G74" s="26">
        <v>3.58</v>
      </c>
      <c r="H74" s="26">
        <v>5.35</v>
      </c>
      <c r="I74" s="26">
        <v>54.938662799999996</v>
      </c>
      <c r="J74" s="26">
        <v>0.45</v>
      </c>
      <c r="K74" s="26">
        <v>2.34</v>
      </c>
      <c r="L74" s="26">
        <v>0</v>
      </c>
      <c r="M74" s="26">
        <v>0</v>
      </c>
      <c r="N74" s="26">
        <v>4.22</v>
      </c>
      <c r="O74" s="26">
        <v>0.05</v>
      </c>
      <c r="P74" s="26">
        <v>1.07</v>
      </c>
      <c r="Q74" s="26">
        <v>0</v>
      </c>
      <c r="R74" s="26">
        <v>0</v>
      </c>
      <c r="S74" s="26">
        <v>0.16</v>
      </c>
      <c r="T74" s="26">
        <v>0.67</v>
      </c>
      <c r="U74" s="26">
        <v>120.78</v>
      </c>
      <c r="V74" s="26">
        <v>160.6</v>
      </c>
      <c r="W74" s="26">
        <v>26.82</v>
      </c>
      <c r="X74" s="26">
        <v>8.6300000000000008</v>
      </c>
      <c r="Y74" s="26">
        <v>16.88</v>
      </c>
      <c r="Z74" s="26">
        <v>0.33</v>
      </c>
      <c r="AA74" s="26">
        <v>0</v>
      </c>
      <c r="AB74" s="26">
        <v>10.7</v>
      </c>
      <c r="AC74" s="26">
        <v>1.64</v>
      </c>
      <c r="AD74" s="26">
        <v>1.64</v>
      </c>
      <c r="AE74" s="26">
        <v>0.02</v>
      </c>
      <c r="AF74" s="26">
        <v>0.02</v>
      </c>
      <c r="AG74" s="26">
        <v>0.37</v>
      </c>
      <c r="AH74" s="26">
        <v>0.49</v>
      </c>
      <c r="AI74" s="26">
        <v>24.08</v>
      </c>
      <c r="AJ74" s="27">
        <v>0</v>
      </c>
      <c r="AK74" s="27">
        <v>31.03</v>
      </c>
      <c r="AL74" s="27">
        <v>26.75</v>
      </c>
      <c r="AM74" s="27">
        <v>34.25</v>
      </c>
      <c r="AN74" s="27">
        <v>32.64</v>
      </c>
      <c r="AO74" s="27">
        <v>11.77</v>
      </c>
      <c r="AP74" s="27">
        <v>24.08</v>
      </c>
      <c r="AQ74" s="27">
        <v>5.35</v>
      </c>
      <c r="AR74" s="27">
        <v>29.96</v>
      </c>
      <c r="AS74" s="27">
        <v>37.99</v>
      </c>
      <c r="AT74" s="27">
        <v>45.48</v>
      </c>
      <c r="AU74" s="27">
        <v>92.03</v>
      </c>
      <c r="AV74" s="27">
        <v>14.98</v>
      </c>
      <c r="AW74" s="27">
        <v>25.15</v>
      </c>
      <c r="AX74" s="27">
        <v>147.15</v>
      </c>
      <c r="AY74" s="27">
        <v>0</v>
      </c>
      <c r="AZ74" s="27">
        <v>31.57</v>
      </c>
      <c r="BA74" s="27">
        <v>31.57</v>
      </c>
      <c r="BB74" s="27">
        <v>26.75</v>
      </c>
      <c r="BC74" s="27">
        <v>10.7</v>
      </c>
      <c r="BD74" s="27">
        <v>0</v>
      </c>
      <c r="BE74" s="27">
        <v>0</v>
      </c>
      <c r="BF74" s="27">
        <v>0</v>
      </c>
      <c r="BG74" s="27">
        <v>0</v>
      </c>
      <c r="BH74" s="27">
        <v>0</v>
      </c>
      <c r="BI74" s="27">
        <v>0</v>
      </c>
      <c r="BJ74" s="27">
        <v>0</v>
      </c>
      <c r="BK74" s="27">
        <v>0.22</v>
      </c>
      <c r="BL74" s="27">
        <v>0</v>
      </c>
      <c r="BM74" s="27">
        <v>0.14000000000000001</v>
      </c>
      <c r="BN74" s="27">
        <v>0.01</v>
      </c>
      <c r="BO74" s="27">
        <v>0.02</v>
      </c>
      <c r="BP74" s="27">
        <v>0</v>
      </c>
      <c r="BQ74" s="27">
        <v>0</v>
      </c>
      <c r="BR74" s="27">
        <v>0</v>
      </c>
      <c r="BS74" s="27">
        <v>0.84</v>
      </c>
      <c r="BT74" s="27">
        <v>0</v>
      </c>
      <c r="BU74" s="27">
        <v>0</v>
      </c>
      <c r="BV74" s="27">
        <v>2.08</v>
      </c>
      <c r="BW74" s="27">
        <v>0</v>
      </c>
      <c r="BX74" s="27">
        <v>0</v>
      </c>
      <c r="BY74" s="27">
        <v>0</v>
      </c>
      <c r="BZ74" s="27">
        <v>0</v>
      </c>
      <c r="CA74" s="27">
        <v>0</v>
      </c>
      <c r="CB74" s="27">
        <v>49.36</v>
      </c>
      <c r="CC74" s="28"/>
      <c r="CD74" s="28"/>
      <c r="CE74" s="27">
        <v>1.78</v>
      </c>
      <c r="CG74" s="27">
        <v>16.55</v>
      </c>
      <c r="CH74" s="27">
        <v>7.16</v>
      </c>
      <c r="CI74" s="27">
        <v>11.85</v>
      </c>
      <c r="CJ74" s="27">
        <v>487.6</v>
      </c>
      <c r="CK74" s="27">
        <v>116.75</v>
      </c>
      <c r="CL74" s="27">
        <v>302.18</v>
      </c>
      <c r="CM74" s="27">
        <v>8.9499999999999993</v>
      </c>
      <c r="CN74" s="27">
        <v>8.65</v>
      </c>
      <c r="CO74" s="27">
        <v>8.8000000000000007</v>
      </c>
      <c r="CP74" s="27">
        <v>1.8</v>
      </c>
      <c r="CQ74" s="27">
        <v>0.3</v>
      </c>
    </row>
    <row r="75" spans="1:95" s="27" customFormat="1" ht="31.5" x14ac:dyDescent="0.25">
      <c r="A75" s="24" t="str">
        <f>"18/2"</f>
        <v>18/2</v>
      </c>
      <c r="B75" s="25" t="s">
        <v>122</v>
      </c>
      <c r="C75" s="26" t="str">
        <f>"250"</f>
        <v>250</v>
      </c>
      <c r="D75" s="26">
        <v>2.68</v>
      </c>
      <c r="E75" s="26">
        <v>0</v>
      </c>
      <c r="F75" s="26">
        <v>2.38</v>
      </c>
      <c r="G75" s="26">
        <v>2.38</v>
      </c>
      <c r="H75" s="26">
        <v>20.28</v>
      </c>
      <c r="I75" s="26">
        <v>111.49372349999999</v>
      </c>
      <c r="J75" s="26">
        <v>0.34</v>
      </c>
      <c r="K75" s="26">
        <v>1.3</v>
      </c>
      <c r="L75" s="26">
        <v>0</v>
      </c>
      <c r="M75" s="26">
        <v>0</v>
      </c>
      <c r="N75" s="26">
        <v>2.4300000000000002</v>
      </c>
      <c r="O75" s="26">
        <v>16.11</v>
      </c>
      <c r="P75" s="26">
        <v>1.74</v>
      </c>
      <c r="Q75" s="26">
        <v>0</v>
      </c>
      <c r="R75" s="26">
        <v>0</v>
      </c>
      <c r="S75" s="26">
        <v>0.19</v>
      </c>
      <c r="T75" s="26">
        <v>1.51</v>
      </c>
      <c r="U75" s="26">
        <v>198.15</v>
      </c>
      <c r="V75" s="26">
        <v>441.61</v>
      </c>
      <c r="W75" s="26">
        <v>15.61</v>
      </c>
      <c r="X75" s="26">
        <v>22.11</v>
      </c>
      <c r="Y75" s="26">
        <v>55.58</v>
      </c>
      <c r="Z75" s="26">
        <v>0.91</v>
      </c>
      <c r="AA75" s="26">
        <v>0</v>
      </c>
      <c r="AB75" s="26">
        <v>1308.5999999999999</v>
      </c>
      <c r="AC75" s="26">
        <v>242.1</v>
      </c>
      <c r="AD75" s="26">
        <v>1.1599999999999999</v>
      </c>
      <c r="AE75" s="26">
        <v>0.09</v>
      </c>
      <c r="AF75" s="26">
        <v>0.06</v>
      </c>
      <c r="AG75" s="26">
        <v>0.97</v>
      </c>
      <c r="AH75" s="26">
        <v>1.72</v>
      </c>
      <c r="AI75" s="26">
        <v>6.12</v>
      </c>
      <c r="AJ75" s="27">
        <v>0</v>
      </c>
      <c r="AK75" s="27">
        <v>67.92</v>
      </c>
      <c r="AL75" s="27">
        <v>73.34</v>
      </c>
      <c r="AM75" s="27">
        <v>117.75</v>
      </c>
      <c r="AN75" s="27">
        <v>69.930000000000007</v>
      </c>
      <c r="AO75" s="27">
        <v>22.81</v>
      </c>
      <c r="AP75" s="27">
        <v>61.36</v>
      </c>
      <c r="AQ75" s="27">
        <v>24.36</v>
      </c>
      <c r="AR75" s="27">
        <v>80.37</v>
      </c>
      <c r="AS75" s="27">
        <v>77.510000000000005</v>
      </c>
      <c r="AT75" s="27">
        <v>153.38999999999999</v>
      </c>
      <c r="AU75" s="27">
        <v>96.94</v>
      </c>
      <c r="AV75" s="27">
        <v>30.66</v>
      </c>
      <c r="AW75" s="27">
        <v>65.540000000000006</v>
      </c>
      <c r="AX75" s="27">
        <v>477.64</v>
      </c>
      <c r="AY75" s="27">
        <v>0</v>
      </c>
      <c r="AZ75" s="27">
        <v>118.33</v>
      </c>
      <c r="BA75" s="27">
        <v>71</v>
      </c>
      <c r="BB75" s="27">
        <v>47</v>
      </c>
      <c r="BC75" s="27">
        <v>29.73</v>
      </c>
      <c r="BD75" s="27">
        <v>0</v>
      </c>
      <c r="BE75" s="27">
        <v>0</v>
      </c>
      <c r="BF75" s="27">
        <v>0</v>
      </c>
      <c r="BG75" s="27">
        <v>0</v>
      </c>
      <c r="BH75" s="27">
        <v>0</v>
      </c>
      <c r="BI75" s="27">
        <v>0</v>
      </c>
      <c r="BJ75" s="27">
        <v>0</v>
      </c>
      <c r="BK75" s="27">
        <v>0.19</v>
      </c>
      <c r="BL75" s="27">
        <v>0</v>
      </c>
      <c r="BM75" s="27">
        <v>0.09</v>
      </c>
      <c r="BN75" s="27">
        <v>0.01</v>
      </c>
      <c r="BO75" s="27">
        <v>0.01</v>
      </c>
      <c r="BP75" s="27">
        <v>0</v>
      </c>
      <c r="BQ75" s="27">
        <v>0</v>
      </c>
      <c r="BR75" s="27">
        <v>0</v>
      </c>
      <c r="BS75" s="27">
        <v>0.57999999999999996</v>
      </c>
      <c r="BT75" s="27">
        <v>0</v>
      </c>
      <c r="BU75" s="27">
        <v>0</v>
      </c>
      <c r="BV75" s="27">
        <v>1.26</v>
      </c>
      <c r="BW75" s="27">
        <v>0</v>
      </c>
      <c r="BX75" s="27">
        <v>0</v>
      </c>
      <c r="BY75" s="27">
        <v>0</v>
      </c>
      <c r="BZ75" s="27">
        <v>0</v>
      </c>
      <c r="CA75" s="27">
        <v>0</v>
      </c>
      <c r="CB75" s="27">
        <v>260.39999999999998</v>
      </c>
      <c r="CC75" s="28"/>
      <c r="CD75" s="28"/>
      <c r="CE75" s="27">
        <v>218.1</v>
      </c>
      <c r="CG75" s="27">
        <v>22.63</v>
      </c>
      <c r="CH75" s="27">
        <v>14.58</v>
      </c>
      <c r="CI75" s="27">
        <v>18.61</v>
      </c>
      <c r="CJ75" s="27">
        <v>691.97</v>
      </c>
      <c r="CK75" s="27">
        <v>414.28</v>
      </c>
      <c r="CL75" s="27">
        <v>553.13</v>
      </c>
      <c r="CM75" s="27">
        <v>43.1</v>
      </c>
      <c r="CN75" s="27">
        <v>21.13</v>
      </c>
      <c r="CO75" s="27">
        <v>32.11</v>
      </c>
      <c r="CP75" s="27">
        <v>0</v>
      </c>
      <c r="CQ75" s="27">
        <v>0.5</v>
      </c>
    </row>
    <row r="76" spans="1:95" s="27" customFormat="1" x14ac:dyDescent="0.25">
      <c r="A76" s="24" t="str">
        <f>"-"</f>
        <v>-</v>
      </c>
      <c r="B76" s="25" t="s">
        <v>123</v>
      </c>
      <c r="C76" s="26" t="str">
        <f>"25"</f>
        <v>25</v>
      </c>
      <c r="D76" s="26">
        <v>4.96</v>
      </c>
      <c r="E76" s="26">
        <v>5.28</v>
      </c>
      <c r="F76" s="26">
        <v>4.7</v>
      </c>
      <c r="G76" s="26">
        <v>0</v>
      </c>
      <c r="H76" s="26">
        <v>0</v>
      </c>
      <c r="I76" s="26">
        <v>62.106400000000008</v>
      </c>
      <c r="J76" s="26">
        <v>1.28</v>
      </c>
      <c r="K76" s="26">
        <v>0</v>
      </c>
      <c r="L76" s="26">
        <v>0</v>
      </c>
      <c r="M76" s="26">
        <v>0</v>
      </c>
      <c r="N76" s="26">
        <v>0</v>
      </c>
      <c r="O76" s="26">
        <v>0</v>
      </c>
      <c r="P76" s="26">
        <v>0</v>
      </c>
      <c r="Q76" s="26">
        <v>0</v>
      </c>
      <c r="R76" s="26">
        <v>0</v>
      </c>
      <c r="S76" s="26">
        <v>0</v>
      </c>
      <c r="T76" s="26">
        <v>0.23</v>
      </c>
      <c r="U76" s="26">
        <v>20.3</v>
      </c>
      <c r="V76" s="26">
        <v>49.51</v>
      </c>
      <c r="W76" s="26">
        <v>4.08</v>
      </c>
      <c r="X76" s="26">
        <v>4.54</v>
      </c>
      <c r="Y76" s="26">
        <v>41.63</v>
      </c>
      <c r="Z76" s="26">
        <v>0.4</v>
      </c>
      <c r="AA76" s="26">
        <v>12.18</v>
      </c>
      <c r="AB76" s="26">
        <v>2.3199999999999998</v>
      </c>
      <c r="AC76" s="26">
        <v>20.88</v>
      </c>
      <c r="AD76" s="26">
        <v>0.15</v>
      </c>
      <c r="AE76" s="26">
        <v>0.01</v>
      </c>
      <c r="AF76" s="26">
        <v>0.03</v>
      </c>
      <c r="AG76" s="26">
        <v>1.79</v>
      </c>
      <c r="AH76" s="26">
        <v>3.63</v>
      </c>
      <c r="AI76" s="26">
        <v>0.21</v>
      </c>
      <c r="AJ76" s="27">
        <v>0</v>
      </c>
      <c r="AK76" s="27">
        <v>239.07</v>
      </c>
      <c r="AL76" s="27">
        <v>188.91</v>
      </c>
      <c r="AM76" s="27">
        <v>384.91</v>
      </c>
      <c r="AN76" s="27">
        <v>430.98</v>
      </c>
      <c r="AO76" s="27">
        <v>128.38999999999999</v>
      </c>
      <c r="AP76" s="27">
        <v>233.07</v>
      </c>
      <c r="AQ76" s="27">
        <v>79.87</v>
      </c>
      <c r="AR76" s="27">
        <v>202.81</v>
      </c>
      <c r="AS76" s="27">
        <v>314.58</v>
      </c>
      <c r="AT76" s="27">
        <v>333.94</v>
      </c>
      <c r="AU76" s="27">
        <v>444.61</v>
      </c>
      <c r="AV76" s="27">
        <v>132.47999999999999</v>
      </c>
      <c r="AW76" s="27">
        <v>374.55</v>
      </c>
      <c r="AX76" s="27">
        <v>703.58</v>
      </c>
      <c r="AY76" s="27">
        <v>41.16</v>
      </c>
      <c r="AZ76" s="27">
        <v>239.07</v>
      </c>
      <c r="BA76" s="27">
        <v>234.16</v>
      </c>
      <c r="BB76" s="27">
        <v>174.74</v>
      </c>
      <c r="BC76" s="27">
        <v>61.06</v>
      </c>
      <c r="BD76" s="27">
        <v>0</v>
      </c>
      <c r="BE76" s="27">
        <v>0</v>
      </c>
      <c r="BF76" s="27">
        <v>0</v>
      </c>
      <c r="BG76" s="27">
        <v>0</v>
      </c>
      <c r="BH76" s="27">
        <v>0</v>
      </c>
      <c r="BI76" s="27">
        <v>0</v>
      </c>
      <c r="BJ76" s="27">
        <v>0</v>
      </c>
      <c r="BK76" s="27">
        <v>0</v>
      </c>
      <c r="BL76" s="27">
        <v>0</v>
      </c>
      <c r="BM76" s="27">
        <v>0</v>
      </c>
      <c r="BN76" s="27">
        <v>0</v>
      </c>
      <c r="BO76" s="27">
        <v>0</v>
      </c>
      <c r="BP76" s="27">
        <v>0</v>
      </c>
      <c r="BQ76" s="27">
        <v>0</v>
      </c>
      <c r="BR76" s="27">
        <v>0</v>
      </c>
      <c r="BS76" s="27">
        <v>0</v>
      </c>
      <c r="BT76" s="27">
        <v>0</v>
      </c>
      <c r="BU76" s="27">
        <v>0</v>
      </c>
      <c r="BV76" s="27">
        <v>0</v>
      </c>
      <c r="BW76" s="27">
        <v>0</v>
      </c>
      <c r="BX76" s="27">
        <v>0</v>
      </c>
      <c r="BY76" s="27">
        <v>0</v>
      </c>
      <c r="BZ76" s="27">
        <v>0</v>
      </c>
      <c r="CA76" s="27">
        <v>0</v>
      </c>
      <c r="CB76" s="27">
        <v>18.149999999999999</v>
      </c>
      <c r="CC76" s="28"/>
      <c r="CD76" s="28"/>
      <c r="CE76" s="27">
        <v>12.57</v>
      </c>
      <c r="CG76" s="27">
        <v>16.7</v>
      </c>
      <c r="CH76" s="27">
        <v>6.26</v>
      </c>
      <c r="CI76" s="27">
        <v>11.48</v>
      </c>
      <c r="CJ76" s="27">
        <v>7516.8</v>
      </c>
      <c r="CK76" s="27">
        <v>4802.3999999999996</v>
      </c>
      <c r="CL76" s="27">
        <v>6159.6</v>
      </c>
      <c r="CM76" s="27">
        <v>48.49</v>
      </c>
      <c r="CN76" s="27">
        <v>35.5</v>
      </c>
      <c r="CO76" s="27">
        <v>41.99</v>
      </c>
      <c r="CP76" s="27">
        <v>0</v>
      </c>
      <c r="CQ76" s="27">
        <v>0</v>
      </c>
    </row>
    <row r="77" spans="1:95" s="15" customFormat="1" x14ac:dyDescent="0.25">
      <c r="A77" s="20" t="str">
        <f>"-"</f>
        <v>-</v>
      </c>
      <c r="B77" s="21" t="s">
        <v>124</v>
      </c>
      <c r="C77" s="22" t="str">
        <f>"100"</f>
        <v>100</v>
      </c>
      <c r="D77" s="22">
        <v>0.4</v>
      </c>
      <c r="E77" s="22">
        <v>0</v>
      </c>
      <c r="F77" s="22">
        <v>0.4</v>
      </c>
      <c r="G77" s="22">
        <v>0.4</v>
      </c>
      <c r="H77" s="22">
        <v>11.6</v>
      </c>
      <c r="I77" s="22">
        <v>48.68</v>
      </c>
      <c r="J77" s="22">
        <v>0.1</v>
      </c>
      <c r="K77" s="22">
        <v>0</v>
      </c>
      <c r="L77" s="22">
        <v>0</v>
      </c>
      <c r="M77" s="22">
        <v>0</v>
      </c>
      <c r="N77" s="22">
        <v>9</v>
      </c>
      <c r="O77" s="22">
        <v>0.8</v>
      </c>
      <c r="P77" s="22">
        <v>1.8</v>
      </c>
      <c r="Q77" s="22">
        <v>0</v>
      </c>
      <c r="R77" s="22">
        <v>0</v>
      </c>
      <c r="S77" s="22">
        <v>0.8</v>
      </c>
      <c r="T77" s="22">
        <v>0.5</v>
      </c>
      <c r="U77" s="22">
        <v>26</v>
      </c>
      <c r="V77" s="22">
        <v>278</v>
      </c>
      <c r="W77" s="22">
        <v>16</v>
      </c>
      <c r="X77" s="22">
        <v>9</v>
      </c>
      <c r="Y77" s="22">
        <v>11</v>
      </c>
      <c r="Z77" s="22">
        <v>2.2000000000000002</v>
      </c>
      <c r="AA77" s="22">
        <v>0</v>
      </c>
      <c r="AB77" s="22">
        <v>30</v>
      </c>
      <c r="AC77" s="22">
        <v>5</v>
      </c>
      <c r="AD77" s="22">
        <v>0.2</v>
      </c>
      <c r="AE77" s="22">
        <v>0.03</v>
      </c>
      <c r="AF77" s="22">
        <v>0.02</v>
      </c>
      <c r="AG77" s="22">
        <v>0.3</v>
      </c>
      <c r="AH77" s="22">
        <v>0.4</v>
      </c>
      <c r="AI77" s="22">
        <v>10</v>
      </c>
      <c r="AJ77" s="15">
        <v>0</v>
      </c>
      <c r="AK77" s="15">
        <v>12</v>
      </c>
      <c r="AL77" s="15">
        <v>13</v>
      </c>
      <c r="AM77" s="15">
        <v>19</v>
      </c>
      <c r="AN77" s="15">
        <v>18</v>
      </c>
      <c r="AO77" s="15">
        <v>3</v>
      </c>
      <c r="AP77" s="15">
        <v>11</v>
      </c>
      <c r="AQ77" s="15">
        <v>3</v>
      </c>
      <c r="AR77" s="15">
        <v>9</v>
      </c>
      <c r="AS77" s="15">
        <v>17</v>
      </c>
      <c r="AT77" s="15">
        <v>10</v>
      </c>
      <c r="AU77" s="15">
        <v>78</v>
      </c>
      <c r="AV77" s="15">
        <v>7</v>
      </c>
      <c r="AW77" s="15">
        <v>14</v>
      </c>
      <c r="AX77" s="15">
        <v>42</v>
      </c>
      <c r="AY77" s="15">
        <v>0</v>
      </c>
      <c r="AZ77" s="15">
        <v>13</v>
      </c>
      <c r="BA77" s="15">
        <v>16</v>
      </c>
      <c r="BB77" s="15">
        <v>6</v>
      </c>
      <c r="BC77" s="15">
        <v>5</v>
      </c>
      <c r="BD77" s="15">
        <v>0</v>
      </c>
      <c r="BE77" s="15">
        <v>0</v>
      </c>
      <c r="BF77" s="15">
        <v>0</v>
      </c>
      <c r="BG77" s="15">
        <v>0</v>
      </c>
      <c r="BH77" s="15">
        <v>0</v>
      </c>
      <c r="BI77" s="15">
        <v>0</v>
      </c>
      <c r="BJ77" s="15">
        <v>0</v>
      </c>
      <c r="BK77" s="15">
        <v>0</v>
      </c>
      <c r="BL77" s="15">
        <v>0</v>
      </c>
      <c r="BM77" s="15">
        <v>0</v>
      </c>
      <c r="BN77" s="15">
        <v>0</v>
      </c>
      <c r="BO77" s="15">
        <v>0</v>
      </c>
      <c r="BP77" s="15">
        <v>0</v>
      </c>
      <c r="BQ77" s="15">
        <v>0</v>
      </c>
      <c r="BR77" s="15">
        <v>0</v>
      </c>
      <c r="BS77" s="15">
        <v>0</v>
      </c>
      <c r="BT77" s="15">
        <v>0</v>
      </c>
      <c r="BU77" s="15">
        <v>0</v>
      </c>
      <c r="BV77" s="15">
        <v>0</v>
      </c>
      <c r="BW77" s="15">
        <v>0</v>
      </c>
      <c r="BX77" s="15">
        <v>0</v>
      </c>
      <c r="BY77" s="15">
        <v>0</v>
      </c>
      <c r="BZ77" s="15">
        <v>0</v>
      </c>
      <c r="CA77" s="15">
        <v>0</v>
      </c>
      <c r="CB77" s="15">
        <v>86.3</v>
      </c>
      <c r="CC77" s="23"/>
      <c r="CD77" s="23"/>
      <c r="CE77" s="15">
        <v>5</v>
      </c>
      <c r="CG77" s="15">
        <v>2</v>
      </c>
      <c r="CH77" s="15">
        <v>2</v>
      </c>
      <c r="CI77" s="15">
        <v>2</v>
      </c>
      <c r="CJ77" s="15">
        <v>150</v>
      </c>
      <c r="CK77" s="15">
        <v>150</v>
      </c>
      <c r="CL77" s="15">
        <v>150</v>
      </c>
      <c r="CM77" s="15">
        <v>46.8</v>
      </c>
      <c r="CN77" s="15">
        <v>46.8</v>
      </c>
      <c r="CO77" s="15">
        <v>46.8</v>
      </c>
      <c r="CP77" s="15">
        <v>0</v>
      </c>
      <c r="CQ77" s="15">
        <v>0</v>
      </c>
    </row>
    <row r="78" spans="1:95" s="16" customFormat="1" x14ac:dyDescent="0.25">
      <c r="A78" s="29"/>
      <c r="B78" s="30" t="s">
        <v>146</v>
      </c>
      <c r="C78" s="31">
        <v>695</v>
      </c>
      <c r="D78" s="31">
        <v>13.16</v>
      </c>
      <c r="E78" s="31">
        <v>5.28</v>
      </c>
      <c r="F78" s="31">
        <v>11.66</v>
      </c>
      <c r="G78" s="31">
        <v>6.97</v>
      </c>
      <c r="H78" s="31">
        <v>73.73</v>
      </c>
      <c r="I78" s="31">
        <v>441.16</v>
      </c>
      <c r="J78" s="31">
        <v>2.23</v>
      </c>
      <c r="K78" s="31">
        <v>3.64</v>
      </c>
      <c r="L78" s="31">
        <v>0</v>
      </c>
      <c r="M78" s="31">
        <v>0</v>
      </c>
      <c r="N78" s="31">
        <v>26.16</v>
      </c>
      <c r="O78" s="31">
        <v>40.31</v>
      </c>
      <c r="P78" s="31">
        <v>7.26</v>
      </c>
      <c r="Q78" s="31">
        <v>0</v>
      </c>
      <c r="R78" s="31">
        <v>0</v>
      </c>
      <c r="S78" s="31">
        <v>1.45</v>
      </c>
      <c r="T78" s="31">
        <v>4.2699999999999996</v>
      </c>
      <c r="U78" s="31">
        <v>548.33000000000004</v>
      </c>
      <c r="V78" s="31">
        <v>1003.52</v>
      </c>
      <c r="W78" s="31">
        <v>73.3</v>
      </c>
      <c r="X78" s="31">
        <v>58.37</v>
      </c>
      <c r="Y78" s="31">
        <v>172.49</v>
      </c>
      <c r="Z78" s="31">
        <v>5.05</v>
      </c>
      <c r="AA78" s="31">
        <v>12.18</v>
      </c>
      <c r="AB78" s="31">
        <v>1353.12</v>
      </c>
      <c r="AC78" s="31">
        <v>269.92</v>
      </c>
      <c r="AD78" s="31">
        <v>3.57</v>
      </c>
      <c r="AE78" s="31">
        <v>0.21</v>
      </c>
      <c r="AF78" s="31">
        <v>0.16</v>
      </c>
      <c r="AG78" s="31">
        <v>3.65</v>
      </c>
      <c r="AH78" s="31">
        <v>6.83</v>
      </c>
      <c r="AI78" s="31">
        <v>40.409999999999997</v>
      </c>
      <c r="AJ78" s="16">
        <v>0</v>
      </c>
      <c r="AK78" s="16">
        <v>542.41999999999996</v>
      </c>
      <c r="AL78" s="16">
        <v>476.1</v>
      </c>
      <c r="AM78" s="16">
        <v>836.69</v>
      </c>
      <c r="AN78" s="16">
        <v>669.09</v>
      </c>
      <c r="AO78" s="16">
        <v>223.89</v>
      </c>
      <c r="AP78" s="16">
        <v>448.94</v>
      </c>
      <c r="AQ78" s="16">
        <v>159.29</v>
      </c>
      <c r="AR78" s="16">
        <v>542.02</v>
      </c>
      <c r="AS78" s="16">
        <v>603.52</v>
      </c>
      <c r="AT78" s="16">
        <v>724.07</v>
      </c>
      <c r="AU78" s="16">
        <v>928.3</v>
      </c>
      <c r="AV78" s="16">
        <v>263.05</v>
      </c>
      <c r="AW78" s="16">
        <v>644.28</v>
      </c>
      <c r="AX78" s="16">
        <v>2440.4499999999998</v>
      </c>
      <c r="AY78" s="16">
        <v>41.16</v>
      </c>
      <c r="AZ78" s="16">
        <v>756.04</v>
      </c>
      <c r="BA78" s="16">
        <v>525.38</v>
      </c>
      <c r="BB78" s="16">
        <v>365.12</v>
      </c>
      <c r="BC78" s="16">
        <v>190.39</v>
      </c>
      <c r="BD78" s="16">
        <v>0</v>
      </c>
      <c r="BE78" s="16">
        <v>0</v>
      </c>
      <c r="BF78" s="16">
        <v>0</v>
      </c>
      <c r="BG78" s="16">
        <v>0</v>
      </c>
      <c r="BH78" s="16">
        <v>0</v>
      </c>
      <c r="BI78" s="16">
        <v>0</v>
      </c>
      <c r="BJ78" s="16">
        <v>0</v>
      </c>
      <c r="BK78" s="16">
        <v>0.47</v>
      </c>
      <c r="BL78" s="16">
        <v>0</v>
      </c>
      <c r="BM78" s="16">
        <v>0.24</v>
      </c>
      <c r="BN78" s="16">
        <v>0.02</v>
      </c>
      <c r="BO78" s="16">
        <v>0.04</v>
      </c>
      <c r="BP78" s="16">
        <v>0</v>
      </c>
      <c r="BQ78" s="16">
        <v>0</v>
      </c>
      <c r="BR78" s="16">
        <v>0.01</v>
      </c>
      <c r="BS78" s="16">
        <v>1.47</v>
      </c>
      <c r="BT78" s="16">
        <v>0</v>
      </c>
      <c r="BU78" s="16">
        <v>0</v>
      </c>
      <c r="BV78" s="16">
        <v>3.56</v>
      </c>
      <c r="BW78" s="16">
        <v>0.03</v>
      </c>
      <c r="BX78" s="16">
        <v>0</v>
      </c>
      <c r="BY78" s="16">
        <v>0</v>
      </c>
      <c r="BZ78" s="16">
        <v>0</v>
      </c>
      <c r="CA78" s="16">
        <v>0</v>
      </c>
      <c r="CB78" s="16">
        <v>640.15</v>
      </c>
      <c r="CC78" s="13"/>
      <c r="CD78" s="13" t="e">
        <f>$I$78/#REF!*100</f>
        <v>#REF!</v>
      </c>
      <c r="CE78" s="16">
        <v>237.7</v>
      </c>
      <c r="CG78" s="16">
        <v>66.650000000000006</v>
      </c>
      <c r="CH78" s="16">
        <v>38.78</v>
      </c>
      <c r="CI78" s="16">
        <v>52.72</v>
      </c>
      <c r="CJ78" s="16">
        <v>11182.87</v>
      </c>
      <c r="CK78" s="16">
        <v>6381.04</v>
      </c>
      <c r="CL78" s="16">
        <v>8781.9500000000007</v>
      </c>
      <c r="CM78" s="16">
        <v>204.42</v>
      </c>
      <c r="CN78" s="16">
        <v>151.35</v>
      </c>
      <c r="CO78" s="16">
        <v>177.89</v>
      </c>
      <c r="CP78" s="16">
        <v>11.8</v>
      </c>
      <c r="CQ78" s="16">
        <v>0.8</v>
      </c>
    </row>
    <row r="80" spans="1:95" x14ac:dyDescent="0.25">
      <c r="B80" s="35" t="s">
        <v>135</v>
      </c>
    </row>
    <row r="81" spans="1:95" x14ac:dyDescent="0.25">
      <c r="B81" s="18" t="s">
        <v>145</v>
      </c>
    </row>
    <row r="82" spans="1:95" s="27" customFormat="1" x14ac:dyDescent="0.25">
      <c r="A82" s="24" t="str">
        <f>"-"</f>
        <v>-</v>
      </c>
      <c r="B82" s="25" t="s">
        <v>101</v>
      </c>
      <c r="C82" s="26" t="str">
        <f>"30"</f>
        <v>30</v>
      </c>
      <c r="D82" s="26">
        <v>1.98</v>
      </c>
      <c r="E82" s="26">
        <v>0</v>
      </c>
      <c r="F82" s="26">
        <v>0.2</v>
      </c>
      <c r="G82" s="26">
        <v>0.2</v>
      </c>
      <c r="H82" s="26">
        <v>14.07</v>
      </c>
      <c r="I82" s="26">
        <v>67.170299999999997</v>
      </c>
      <c r="J82" s="26">
        <v>0</v>
      </c>
      <c r="K82" s="26">
        <v>0</v>
      </c>
      <c r="L82" s="26">
        <v>0</v>
      </c>
      <c r="M82" s="26">
        <v>0</v>
      </c>
      <c r="N82" s="26">
        <v>0.33</v>
      </c>
      <c r="O82" s="26">
        <v>13.68</v>
      </c>
      <c r="P82" s="26">
        <v>0.06</v>
      </c>
      <c r="Q82" s="26">
        <v>0</v>
      </c>
      <c r="R82" s="26">
        <v>0</v>
      </c>
      <c r="S82" s="26">
        <v>0</v>
      </c>
      <c r="T82" s="26">
        <v>0.54</v>
      </c>
      <c r="U82" s="26">
        <v>0</v>
      </c>
      <c r="V82" s="26">
        <v>0</v>
      </c>
      <c r="W82" s="26">
        <v>0</v>
      </c>
      <c r="X82" s="26">
        <v>0</v>
      </c>
      <c r="Y82" s="26">
        <v>0</v>
      </c>
      <c r="Z82" s="26">
        <v>0</v>
      </c>
      <c r="AA82" s="26">
        <v>0</v>
      </c>
      <c r="AB82" s="26">
        <v>0</v>
      </c>
      <c r="AC82" s="26">
        <v>0</v>
      </c>
      <c r="AD82" s="26">
        <v>0</v>
      </c>
      <c r="AE82" s="26">
        <v>0</v>
      </c>
      <c r="AF82" s="26">
        <v>0</v>
      </c>
      <c r="AG82" s="26">
        <v>0</v>
      </c>
      <c r="AH82" s="26">
        <v>0</v>
      </c>
      <c r="AI82" s="26">
        <v>0</v>
      </c>
      <c r="AJ82" s="27">
        <v>0</v>
      </c>
      <c r="AK82" s="27">
        <v>95.79</v>
      </c>
      <c r="AL82" s="27">
        <v>99.7</v>
      </c>
      <c r="AM82" s="27">
        <v>152.69</v>
      </c>
      <c r="AN82" s="27">
        <v>50.63</v>
      </c>
      <c r="AO82" s="27">
        <v>30.02</v>
      </c>
      <c r="AP82" s="27">
        <v>60.03</v>
      </c>
      <c r="AQ82" s="27">
        <v>22.71</v>
      </c>
      <c r="AR82" s="27">
        <v>108.58</v>
      </c>
      <c r="AS82" s="27">
        <v>67.34</v>
      </c>
      <c r="AT82" s="27">
        <v>93.96</v>
      </c>
      <c r="AU82" s="27">
        <v>77.52</v>
      </c>
      <c r="AV82" s="27">
        <v>40.72</v>
      </c>
      <c r="AW82" s="27">
        <v>72.040000000000006</v>
      </c>
      <c r="AX82" s="27">
        <v>602.39</v>
      </c>
      <c r="AY82" s="27">
        <v>0</v>
      </c>
      <c r="AZ82" s="27">
        <v>196.27</v>
      </c>
      <c r="BA82" s="27">
        <v>85.35</v>
      </c>
      <c r="BB82" s="27">
        <v>56.64</v>
      </c>
      <c r="BC82" s="27">
        <v>44.89</v>
      </c>
      <c r="BD82" s="27">
        <v>0</v>
      </c>
      <c r="BE82" s="27">
        <v>0</v>
      </c>
      <c r="BF82" s="27">
        <v>0</v>
      </c>
      <c r="BG82" s="27">
        <v>0</v>
      </c>
      <c r="BH82" s="27">
        <v>0</v>
      </c>
      <c r="BI82" s="27">
        <v>0</v>
      </c>
      <c r="BJ82" s="27">
        <v>0</v>
      </c>
      <c r="BK82" s="27">
        <v>0.02</v>
      </c>
      <c r="BL82" s="27">
        <v>0</v>
      </c>
      <c r="BM82" s="27">
        <v>0</v>
      </c>
      <c r="BN82" s="27">
        <v>0</v>
      </c>
      <c r="BO82" s="27">
        <v>0</v>
      </c>
      <c r="BP82" s="27">
        <v>0</v>
      </c>
      <c r="BQ82" s="27">
        <v>0</v>
      </c>
      <c r="BR82" s="27">
        <v>0</v>
      </c>
      <c r="BS82" s="27">
        <v>0.02</v>
      </c>
      <c r="BT82" s="27">
        <v>0</v>
      </c>
      <c r="BU82" s="27">
        <v>0</v>
      </c>
      <c r="BV82" s="27">
        <v>0.08</v>
      </c>
      <c r="BW82" s="27">
        <v>0</v>
      </c>
      <c r="BX82" s="27">
        <v>0</v>
      </c>
      <c r="BY82" s="27">
        <v>0</v>
      </c>
      <c r="BZ82" s="27">
        <v>0</v>
      </c>
      <c r="CA82" s="27">
        <v>0</v>
      </c>
      <c r="CB82" s="27">
        <v>11.73</v>
      </c>
      <c r="CC82" s="28"/>
      <c r="CD82" s="28"/>
      <c r="CE82" s="27">
        <v>0</v>
      </c>
      <c r="CG82" s="27">
        <v>0</v>
      </c>
      <c r="CH82" s="27">
        <v>0</v>
      </c>
      <c r="CI82" s="27">
        <v>0</v>
      </c>
      <c r="CJ82" s="27">
        <v>950</v>
      </c>
      <c r="CK82" s="27">
        <v>366</v>
      </c>
      <c r="CL82" s="27">
        <v>658</v>
      </c>
      <c r="CM82" s="27">
        <v>7.6</v>
      </c>
      <c r="CN82" s="27">
        <v>7.6</v>
      </c>
      <c r="CO82" s="27">
        <v>7.6</v>
      </c>
      <c r="CP82" s="27">
        <v>0</v>
      </c>
      <c r="CQ82" s="27">
        <v>0</v>
      </c>
    </row>
    <row r="83" spans="1:95" s="27" customFormat="1" x14ac:dyDescent="0.25">
      <c r="A83" s="24" t="str">
        <f>"-"</f>
        <v>-</v>
      </c>
      <c r="B83" s="25" t="s">
        <v>102</v>
      </c>
      <c r="C83" s="26" t="str">
        <f>"30"</f>
        <v>30</v>
      </c>
      <c r="D83" s="26">
        <v>1.98</v>
      </c>
      <c r="E83" s="26">
        <v>0</v>
      </c>
      <c r="F83" s="26">
        <v>0.36</v>
      </c>
      <c r="G83" s="26">
        <v>0.36</v>
      </c>
      <c r="H83" s="26">
        <v>12.51</v>
      </c>
      <c r="I83" s="26">
        <v>58.013999999999996</v>
      </c>
      <c r="J83" s="26">
        <v>0.06</v>
      </c>
      <c r="K83" s="26">
        <v>0</v>
      </c>
      <c r="L83" s="26">
        <v>0</v>
      </c>
      <c r="M83" s="26">
        <v>0</v>
      </c>
      <c r="N83" s="26">
        <v>0.36</v>
      </c>
      <c r="O83" s="26">
        <v>9.66</v>
      </c>
      <c r="P83" s="26">
        <v>2.4900000000000002</v>
      </c>
      <c r="Q83" s="26">
        <v>0</v>
      </c>
      <c r="R83" s="26">
        <v>0</v>
      </c>
      <c r="S83" s="26">
        <v>0.3</v>
      </c>
      <c r="T83" s="26">
        <v>0.75</v>
      </c>
      <c r="U83" s="26">
        <v>183</v>
      </c>
      <c r="V83" s="26">
        <v>73.5</v>
      </c>
      <c r="W83" s="26">
        <v>10.5</v>
      </c>
      <c r="X83" s="26">
        <v>14.1</v>
      </c>
      <c r="Y83" s="26">
        <v>47.4</v>
      </c>
      <c r="Z83" s="26">
        <v>1.17</v>
      </c>
      <c r="AA83" s="26">
        <v>0</v>
      </c>
      <c r="AB83" s="26">
        <v>1.5</v>
      </c>
      <c r="AC83" s="26">
        <v>0.3</v>
      </c>
      <c r="AD83" s="26">
        <v>0.42</v>
      </c>
      <c r="AE83" s="26">
        <v>0.05</v>
      </c>
      <c r="AF83" s="26">
        <v>0.02</v>
      </c>
      <c r="AG83" s="26">
        <v>0.21</v>
      </c>
      <c r="AH83" s="26">
        <v>0.6</v>
      </c>
      <c r="AI83" s="26">
        <v>0</v>
      </c>
      <c r="AJ83" s="27">
        <v>0</v>
      </c>
      <c r="AK83" s="27">
        <v>96.6</v>
      </c>
      <c r="AL83" s="27">
        <v>74.400000000000006</v>
      </c>
      <c r="AM83" s="27">
        <v>128.1</v>
      </c>
      <c r="AN83" s="27">
        <v>66.900000000000006</v>
      </c>
      <c r="AO83" s="27">
        <v>27.9</v>
      </c>
      <c r="AP83" s="27">
        <v>59.4</v>
      </c>
      <c r="AQ83" s="27">
        <v>24</v>
      </c>
      <c r="AR83" s="27">
        <v>111.3</v>
      </c>
      <c r="AS83" s="27">
        <v>89.1</v>
      </c>
      <c r="AT83" s="27">
        <v>87.3</v>
      </c>
      <c r="AU83" s="27">
        <v>139.19999999999999</v>
      </c>
      <c r="AV83" s="27">
        <v>37.200000000000003</v>
      </c>
      <c r="AW83" s="27">
        <v>93</v>
      </c>
      <c r="AX83" s="27">
        <v>467.7</v>
      </c>
      <c r="AY83" s="27">
        <v>0</v>
      </c>
      <c r="AZ83" s="27">
        <v>157.80000000000001</v>
      </c>
      <c r="BA83" s="27">
        <v>87.3</v>
      </c>
      <c r="BB83" s="27">
        <v>54</v>
      </c>
      <c r="BC83" s="27">
        <v>39</v>
      </c>
      <c r="BD83" s="27">
        <v>0</v>
      </c>
      <c r="BE83" s="27">
        <v>0</v>
      </c>
      <c r="BF83" s="27">
        <v>0</v>
      </c>
      <c r="BG83" s="27">
        <v>0</v>
      </c>
      <c r="BH83" s="27">
        <v>0</v>
      </c>
      <c r="BI83" s="27">
        <v>0</v>
      </c>
      <c r="BJ83" s="27">
        <v>0</v>
      </c>
      <c r="BK83" s="27">
        <v>0.04</v>
      </c>
      <c r="BL83" s="27">
        <v>0</v>
      </c>
      <c r="BM83" s="27">
        <v>0</v>
      </c>
      <c r="BN83" s="27">
        <v>0.01</v>
      </c>
      <c r="BO83" s="27">
        <v>0</v>
      </c>
      <c r="BP83" s="27">
        <v>0</v>
      </c>
      <c r="BQ83" s="27">
        <v>0</v>
      </c>
      <c r="BR83" s="27">
        <v>0</v>
      </c>
      <c r="BS83" s="27">
        <v>0.03</v>
      </c>
      <c r="BT83" s="27">
        <v>0</v>
      </c>
      <c r="BU83" s="27">
        <v>0</v>
      </c>
      <c r="BV83" s="27">
        <v>0.14000000000000001</v>
      </c>
      <c r="BW83" s="27">
        <v>0.02</v>
      </c>
      <c r="BX83" s="27">
        <v>0</v>
      </c>
      <c r="BY83" s="27">
        <v>0</v>
      </c>
      <c r="BZ83" s="27">
        <v>0</v>
      </c>
      <c r="CA83" s="27">
        <v>0</v>
      </c>
      <c r="CB83" s="27">
        <v>14.1</v>
      </c>
      <c r="CC83" s="28"/>
      <c r="CD83" s="28"/>
      <c r="CE83" s="27">
        <v>0.25</v>
      </c>
      <c r="CG83" s="27">
        <v>5</v>
      </c>
      <c r="CH83" s="27">
        <v>5</v>
      </c>
      <c r="CI83" s="27">
        <v>5</v>
      </c>
      <c r="CJ83" s="27">
        <v>950</v>
      </c>
      <c r="CK83" s="27">
        <v>366</v>
      </c>
      <c r="CL83" s="27">
        <v>658</v>
      </c>
      <c r="CM83" s="27">
        <v>9.5</v>
      </c>
      <c r="CN83" s="27">
        <v>7.9</v>
      </c>
      <c r="CO83" s="27">
        <v>8.6999999999999993</v>
      </c>
      <c r="CP83" s="27">
        <v>0</v>
      </c>
      <c r="CQ83" s="27">
        <v>0</v>
      </c>
    </row>
    <row r="84" spans="1:95" s="27" customFormat="1" x14ac:dyDescent="0.25">
      <c r="A84" s="24" t="str">
        <f>"29/10"</f>
        <v>29/10</v>
      </c>
      <c r="B84" s="25" t="s">
        <v>114</v>
      </c>
      <c r="C84" s="26" t="str">
        <f>"200"</f>
        <v>200</v>
      </c>
      <c r="D84" s="26">
        <v>0.23</v>
      </c>
      <c r="E84" s="26">
        <v>0</v>
      </c>
      <c r="F84" s="26">
        <v>0.05</v>
      </c>
      <c r="G84" s="26">
        <v>0.05</v>
      </c>
      <c r="H84" s="26">
        <v>9.92</v>
      </c>
      <c r="I84" s="26">
        <v>39.591609756097526</v>
      </c>
      <c r="J84" s="26">
        <v>0</v>
      </c>
      <c r="K84" s="26">
        <v>0</v>
      </c>
      <c r="L84" s="26">
        <v>0</v>
      </c>
      <c r="M84" s="26">
        <v>0</v>
      </c>
      <c r="N84" s="26">
        <v>9.7200000000000006</v>
      </c>
      <c r="O84" s="26">
        <v>0</v>
      </c>
      <c r="P84" s="26">
        <v>0.19</v>
      </c>
      <c r="Q84" s="26">
        <v>0</v>
      </c>
      <c r="R84" s="26">
        <v>0</v>
      </c>
      <c r="S84" s="26">
        <v>0.28000000000000003</v>
      </c>
      <c r="T84" s="26">
        <v>0.09</v>
      </c>
      <c r="U84" s="26">
        <v>0.63</v>
      </c>
      <c r="V84" s="26">
        <v>8.16</v>
      </c>
      <c r="W84" s="26">
        <v>2.1800000000000002</v>
      </c>
      <c r="X84" s="26">
        <v>0.56000000000000005</v>
      </c>
      <c r="Y84" s="26">
        <v>1</v>
      </c>
      <c r="Z84" s="26">
        <v>0.06</v>
      </c>
      <c r="AA84" s="26">
        <v>0</v>
      </c>
      <c r="AB84" s="26">
        <v>0.44</v>
      </c>
      <c r="AC84" s="26">
        <v>0.1</v>
      </c>
      <c r="AD84" s="26">
        <v>0.01</v>
      </c>
      <c r="AE84" s="26">
        <v>0</v>
      </c>
      <c r="AF84" s="26">
        <v>0</v>
      </c>
      <c r="AG84" s="26">
        <v>0</v>
      </c>
      <c r="AH84" s="26">
        <v>0.01</v>
      </c>
      <c r="AI84" s="26">
        <v>0.78</v>
      </c>
      <c r="AJ84" s="27">
        <v>0</v>
      </c>
      <c r="AK84" s="27">
        <v>0.67</v>
      </c>
      <c r="AL84" s="27">
        <v>0.76</v>
      </c>
      <c r="AM84" s="27">
        <v>0.62</v>
      </c>
      <c r="AN84" s="27">
        <v>1.1499999999999999</v>
      </c>
      <c r="AO84" s="27">
        <v>0.28999999999999998</v>
      </c>
      <c r="AP84" s="27">
        <v>1.2</v>
      </c>
      <c r="AQ84" s="27">
        <v>0</v>
      </c>
      <c r="AR84" s="27">
        <v>1.53</v>
      </c>
      <c r="AS84" s="27">
        <v>0</v>
      </c>
      <c r="AT84" s="27">
        <v>0</v>
      </c>
      <c r="AU84" s="27">
        <v>0</v>
      </c>
      <c r="AV84" s="27">
        <v>0.86</v>
      </c>
      <c r="AW84" s="27">
        <v>0</v>
      </c>
      <c r="AX84" s="27">
        <v>0</v>
      </c>
      <c r="AY84" s="27">
        <v>0</v>
      </c>
      <c r="AZ84" s="27">
        <v>0</v>
      </c>
      <c r="BA84" s="27">
        <v>0</v>
      </c>
      <c r="BB84" s="27">
        <v>0</v>
      </c>
      <c r="BC84" s="27">
        <v>0</v>
      </c>
      <c r="BD84" s="27">
        <v>0</v>
      </c>
      <c r="BE84" s="27">
        <v>0</v>
      </c>
      <c r="BF84" s="27">
        <v>0</v>
      </c>
      <c r="BG84" s="27">
        <v>0</v>
      </c>
      <c r="BH84" s="27">
        <v>0</v>
      </c>
      <c r="BI84" s="27">
        <v>0</v>
      </c>
      <c r="BJ84" s="27">
        <v>0</v>
      </c>
      <c r="BK84" s="27">
        <v>0</v>
      </c>
      <c r="BL84" s="27">
        <v>0</v>
      </c>
      <c r="BM84" s="27">
        <v>0</v>
      </c>
      <c r="BN84" s="27">
        <v>0</v>
      </c>
      <c r="BO84" s="27">
        <v>0</v>
      </c>
      <c r="BP84" s="27">
        <v>0</v>
      </c>
      <c r="BQ84" s="27">
        <v>0</v>
      </c>
      <c r="BR84" s="27">
        <v>0</v>
      </c>
      <c r="BS84" s="27">
        <v>0</v>
      </c>
      <c r="BT84" s="27">
        <v>0</v>
      </c>
      <c r="BU84" s="27">
        <v>0</v>
      </c>
      <c r="BV84" s="27">
        <v>0</v>
      </c>
      <c r="BW84" s="27">
        <v>0</v>
      </c>
      <c r="BX84" s="27">
        <v>0</v>
      </c>
      <c r="BY84" s="27">
        <v>0</v>
      </c>
      <c r="BZ84" s="27">
        <v>0</v>
      </c>
      <c r="CA84" s="27">
        <v>0</v>
      </c>
      <c r="CB84" s="27">
        <v>199.5</v>
      </c>
      <c r="CC84" s="28"/>
      <c r="CD84" s="28"/>
      <c r="CE84" s="27">
        <v>7.0000000000000007E-2</v>
      </c>
      <c r="CG84" s="27">
        <v>3.85</v>
      </c>
      <c r="CH84" s="27">
        <v>3.72</v>
      </c>
      <c r="CI84" s="27">
        <v>3.79</v>
      </c>
      <c r="CJ84" s="27">
        <v>434.63</v>
      </c>
      <c r="CK84" s="27">
        <v>165.16</v>
      </c>
      <c r="CL84" s="27">
        <v>299.89999999999998</v>
      </c>
      <c r="CM84" s="27">
        <v>39.92</v>
      </c>
      <c r="CN84" s="27">
        <v>23.87</v>
      </c>
      <c r="CO84" s="27">
        <v>31.9</v>
      </c>
      <c r="CP84" s="27">
        <v>9.76</v>
      </c>
      <c r="CQ84" s="27">
        <v>0</v>
      </c>
    </row>
    <row r="85" spans="1:95" s="27" customFormat="1" ht="31.5" x14ac:dyDescent="0.25">
      <c r="A85" s="24" t="str">
        <f>"32/1"</f>
        <v>32/1</v>
      </c>
      <c r="B85" s="25" t="s">
        <v>107</v>
      </c>
      <c r="C85" s="26" t="str">
        <f>"60"</f>
        <v>60</v>
      </c>
      <c r="D85" s="26">
        <v>0.83</v>
      </c>
      <c r="E85" s="26">
        <v>0</v>
      </c>
      <c r="F85" s="26">
        <v>3.58</v>
      </c>
      <c r="G85" s="26">
        <v>3.58</v>
      </c>
      <c r="H85" s="26">
        <v>5.41</v>
      </c>
      <c r="I85" s="26">
        <v>53.918487503999991</v>
      </c>
      <c r="J85" s="26">
        <v>0.45</v>
      </c>
      <c r="K85" s="26">
        <v>2.34</v>
      </c>
      <c r="L85" s="26">
        <v>0</v>
      </c>
      <c r="M85" s="26">
        <v>0</v>
      </c>
      <c r="N85" s="26">
        <v>4.05</v>
      </c>
      <c r="O85" s="26">
        <v>0.05</v>
      </c>
      <c r="P85" s="26">
        <v>1.31</v>
      </c>
      <c r="Q85" s="26">
        <v>0</v>
      </c>
      <c r="R85" s="26">
        <v>0</v>
      </c>
      <c r="S85" s="26">
        <v>0.06</v>
      </c>
      <c r="T85" s="26">
        <v>0.87</v>
      </c>
      <c r="U85" s="26">
        <v>133.87</v>
      </c>
      <c r="V85" s="26">
        <v>134.01</v>
      </c>
      <c r="W85" s="26">
        <v>20.45</v>
      </c>
      <c r="X85" s="26">
        <v>11.58</v>
      </c>
      <c r="Y85" s="26">
        <v>22.8</v>
      </c>
      <c r="Z85" s="26">
        <v>0.74</v>
      </c>
      <c r="AA85" s="26">
        <v>0</v>
      </c>
      <c r="AB85" s="26">
        <v>4.9400000000000004</v>
      </c>
      <c r="AC85" s="26">
        <v>1.19</v>
      </c>
      <c r="AD85" s="26">
        <v>1.64</v>
      </c>
      <c r="AE85" s="26">
        <v>0.01</v>
      </c>
      <c r="AF85" s="26">
        <v>0.02</v>
      </c>
      <c r="AG85" s="26">
        <v>0.09</v>
      </c>
      <c r="AH85" s="26">
        <v>0.24</v>
      </c>
      <c r="AI85" s="26">
        <v>1.1599999999999999</v>
      </c>
      <c r="AJ85" s="27">
        <v>0</v>
      </c>
      <c r="AK85" s="27">
        <v>29.28</v>
      </c>
      <c r="AL85" s="27">
        <v>33.15</v>
      </c>
      <c r="AM85" s="27">
        <v>37.01</v>
      </c>
      <c r="AN85" s="27">
        <v>50.83</v>
      </c>
      <c r="AO85" s="27">
        <v>11.05</v>
      </c>
      <c r="AP85" s="27">
        <v>29.28</v>
      </c>
      <c r="AQ85" s="27">
        <v>7.18</v>
      </c>
      <c r="AR85" s="27">
        <v>24.86</v>
      </c>
      <c r="AS85" s="27">
        <v>22.1</v>
      </c>
      <c r="AT85" s="27">
        <v>40.33</v>
      </c>
      <c r="AU85" s="27">
        <v>181.21</v>
      </c>
      <c r="AV85" s="27">
        <v>7.73</v>
      </c>
      <c r="AW85" s="27">
        <v>20.99</v>
      </c>
      <c r="AX85" s="27">
        <v>151.37</v>
      </c>
      <c r="AY85" s="27">
        <v>0</v>
      </c>
      <c r="AZ85" s="27">
        <v>25.97</v>
      </c>
      <c r="BA85" s="27">
        <v>34.799999999999997</v>
      </c>
      <c r="BB85" s="27">
        <v>27.62</v>
      </c>
      <c r="BC85" s="27">
        <v>8.2899999999999991</v>
      </c>
      <c r="BD85" s="27">
        <v>0</v>
      </c>
      <c r="BE85" s="27">
        <v>0</v>
      </c>
      <c r="BF85" s="27">
        <v>0</v>
      </c>
      <c r="BG85" s="27">
        <v>0</v>
      </c>
      <c r="BH85" s="27">
        <v>0</v>
      </c>
      <c r="BI85" s="27">
        <v>0</v>
      </c>
      <c r="BJ85" s="27">
        <v>0</v>
      </c>
      <c r="BK85" s="27">
        <v>0.22</v>
      </c>
      <c r="BL85" s="27">
        <v>0</v>
      </c>
      <c r="BM85" s="27">
        <v>0.14000000000000001</v>
      </c>
      <c r="BN85" s="27">
        <v>0.01</v>
      </c>
      <c r="BO85" s="27">
        <v>0.02</v>
      </c>
      <c r="BP85" s="27">
        <v>0</v>
      </c>
      <c r="BQ85" s="27">
        <v>0</v>
      </c>
      <c r="BR85" s="27">
        <v>0</v>
      </c>
      <c r="BS85" s="27">
        <v>0.84</v>
      </c>
      <c r="BT85" s="27">
        <v>0</v>
      </c>
      <c r="BU85" s="27">
        <v>0</v>
      </c>
      <c r="BV85" s="27">
        <v>2.08</v>
      </c>
      <c r="BW85" s="27">
        <v>0</v>
      </c>
      <c r="BX85" s="27">
        <v>0</v>
      </c>
      <c r="BY85" s="27">
        <v>0</v>
      </c>
      <c r="BZ85" s="27">
        <v>0</v>
      </c>
      <c r="CA85" s="27">
        <v>0</v>
      </c>
      <c r="CB85" s="27">
        <v>51.04</v>
      </c>
      <c r="CC85" s="28"/>
      <c r="CD85" s="28"/>
      <c r="CE85" s="27">
        <v>0.82</v>
      </c>
      <c r="CG85" s="27">
        <v>16.3</v>
      </c>
      <c r="CH85" s="27">
        <v>10.19</v>
      </c>
      <c r="CI85" s="27">
        <v>13.24</v>
      </c>
      <c r="CJ85" s="27">
        <v>512.59</v>
      </c>
      <c r="CK85" s="27">
        <v>122.63</v>
      </c>
      <c r="CL85" s="27">
        <v>317.61</v>
      </c>
      <c r="CM85" s="27">
        <v>2.46</v>
      </c>
      <c r="CN85" s="27">
        <v>1.56</v>
      </c>
      <c r="CO85" s="27">
        <v>2.0099999999999998</v>
      </c>
      <c r="CP85" s="27">
        <v>0</v>
      </c>
      <c r="CQ85" s="27">
        <v>0.3</v>
      </c>
    </row>
    <row r="86" spans="1:95" s="27" customFormat="1" x14ac:dyDescent="0.25">
      <c r="A86" s="24" t="str">
        <f>"21/4"</f>
        <v>21/4</v>
      </c>
      <c r="B86" s="25" t="s">
        <v>125</v>
      </c>
      <c r="C86" s="26" t="str">
        <f>"180"</f>
        <v>180</v>
      </c>
      <c r="D86" s="26">
        <v>17.91</v>
      </c>
      <c r="E86" s="26">
        <v>0.03</v>
      </c>
      <c r="F86" s="26">
        <v>4.22</v>
      </c>
      <c r="G86" s="26">
        <v>1.74</v>
      </c>
      <c r="H86" s="26">
        <v>49.77</v>
      </c>
      <c r="I86" s="26">
        <v>293.21656200000001</v>
      </c>
      <c r="J86" s="26">
        <v>1.88</v>
      </c>
      <c r="K86" s="26">
        <v>0.08</v>
      </c>
      <c r="L86" s="26">
        <v>0</v>
      </c>
      <c r="M86" s="26">
        <v>0</v>
      </c>
      <c r="N86" s="26">
        <v>3.42</v>
      </c>
      <c r="O86" s="26">
        <v>37.1</v>
      </c>
      <c r="P86" s="26">
        <v>9.25</v>
      </c>
      <c r="Q86" s="26">
        <v>0</v>
      </c>
      <c r="R86" s="26">
        <v>0</v>
      </c>
      <c r="S86" s="26">
        <v>0</v>
      </c>
      <c r="T86" s="26">
        <v>3.07</v>
      </c>
      <c r="U86" s="26">
        <v>153.77000000000001</v>
      </c>
      <c r="V86" s="26">
        <v>642.03</v>
      </c>
      <c r="W86" s="26">
        <v>97.28</v>
      </c>
      <c r="X86" s="26">
        <v>88.49</v>
      </c>
      <c r="Y86" s="26">
        <v>273.10000000000002</v>
      </c>
      <c r="Z86" s="26">
        <v>5.64</v>
      </c>
      <c r="AA86" s="26">
        <v>14.4</v>
      </c>
      <c r="AB86" s="26">
        <v>16.98</v>
      </c>
      <c r="AC86" s="26">
        <v>18.04</v>
      </c>
      <c r="AD86" s="26">
        <v>0.68</v>
      </c>
      <c r="AE86" s="26">
        <v>0.52</v>
      </c>
      <c r="AF86" s="26">
        <v>0.11</v>
      </c>
      <c r="AG86" s="26">
        <v>1.52</v>
      </c>
      <c r="AH86" s="26">
        <v>5.97</v>
      </c>
      <c r="AI86" s="26">
        <v>0</v>
      </c>
      <c r="AJ86" s="27">
        <v>0</v>
      </c>
      <c r="AK86" s="27">
        <v>882.26</v>
      </c>
      <c r="AL86" s="27">
        <v>951.99</v>
      </c>
      <c r="AM86" s="27">
        <v>1441.56</v>
      </c>
      <c r="AN86" s="27">
        <v>1353.29</v>
      </c>
      <c r="AO86" s="27">
        <v>179.36</v>
      </c>
      <c r="AP86" s="27">
        <v>734.17</v>
      </c>
      <c r="AQ86" s="27">
        <v>228.22</v>
      </c>
      <c r="AR86" s="27">
        <v>882.26</v>
      </c>
      <c r="AS86" s="27">
        <v>794.84</v>
      </c>
      <c r="AT86" s="27">
        <v>1410.2</v>
      </c>
      <c r="AU86" s="27">
        <v>1944.12</v>
      </c>
      <c r="AV86" s="27">
        <v>402.36</v>
      </c>
      <c r="AW86" s="27">
        <v>829.32</v>
      </c>
      <c r="AX86" s="27">
        <v>2772.03</v>
      </c>
      <c r="AY86" s="27">
        <v>0</v>
      </c>
      <c r="AZ86" s="27">
        <v>577.23</v>
      </c>
      <c r="BA86" s="27">
        <v>731.79</v>
      </c>
      <c r="BB86" s="27">
        <v>603.19000000000005</v>
      </c>
      <c r="BC86" s="27">
        <v>218.37</v>
      </c>
      <c r="BD86" s="27">
        <v>0.09</v>
      </c>
      <c r="BE86" s="27">
        <v>0.04</v>
      </c>
      <c r="BF86" s="27">
        <v>0.02</v>
      </c>
      <c r="BG86" s="27">
        <v>0.05</v>
      </c>
      <c r="BH86" s="27">
        <v>0.06</v>
      </c>
      <c r="BI86" s="27">
        <v>0.27</v>
      </c>
      <c r="BJ86" s="27">
        <v>0</v>
      </c>
      <c r="BK86" s="27">
        <v>0.93</v>
      </c>
      <c r="BL86" s="27">
        <v>0</v>
      </c>
      <c r="BM86" s="27">
        <v>0.27</v>
      </c>
      <c r="BN86" s="27">
        <v>0.01</v>
      </c>
      <c r="BO86" s="27">
        <v>0</v>
      </c>
      <c r="BP86" s="27">
        <v>0</v>
      </c>
      <c r="BQ86" s="27">
        <v>0.05</v>
      </c>
      <c r="BR86" s="27">
        <v>0.08</v>
      </c>
      <c r="BS86" s="27">
        <v>0.93</v>
      </c>
      <c r="BT86" s="27">
        <v>0</v>
      </c>
      <c r="BU86" s="27">
        <v>0</v>
      </c>
      <c r="BV86" s="27">
        <v>0.82</v>
      </c>
      <c r="BW86" s="27">
        <v>0.11</v>
      </c>
      <c r="BX86" s="27">
        <v>0</v>
      </c>
      <c r="BY86" s="27">
        <v>0</v>
      </c>
      <c r="BZ86" s="27">
        <v>0</v>
      </c>
      <c r="CA86" s="27">
        <v>0</v>
      </c>
      <c r="CB86" s="27">
        <v>148.75</v>
      </c>
      <c r="CC86" s="28"/>
      <c r="CD86" s="28"/>
      <c r="CE86" s="27">
        <v>17.23</v>
      </c>
      <c r="CG86" s="27">
        <v>18.899999999999999</v>
      </c>
      <c r="CH86" s="27">
        <v>11.4</v>
      </c>
      <c r="CI86" s="27">
        <v>15.15</v>
      </c>
      <c r="CJ86" s="27">
        <v>1.25</v>
      </c>
      <c r="CK86" s="27">
        <v>1.25</v>
      </c>
      <c r="CL86" s="27">
        <v>1.25</v>
      </c>
      <c r="CM86" s="27">
        <v>12.32</v>
      </c>
      <c r="CN86" s="27">
        <v>10.02</v>
      </c>
      <c r="CO86" s="27">
        <v>11.17</v>
      </c>
      <c r="CP86" s="27">
        <v>0</v>
      </c>
      <c r="CQ86" s="27">
        <v>0.45</v>
      </c>
    </row>
    <row r="87" spans="1:95" s="15" customFormat="1" ht="22.5" customHeight="1" x14ac:dyDescent="0.25">
      <c r="A87" s="20" t="str">
        <f>"7/293"</f>
        <v>7/293</v>
      </c>
      <c r="B87" s="21" t="s">
        <v>126</v>
      </c>
      <c r="C87" s="22" t="str">
        <f>"90"</f>
        <v>90</v>
      </c>
      <c r="D87" s="22">
        <v>21</v>
      </c>
      <c r="E87" s="22">
        <v>20.96</v>
      </c>
      <c r="F87" s="22">
        <v>23.34</v>
      </c>
      <c r="G87" s="22">
        <v>3.78</v>
      </c>
      <c r="H87" s="22">
        <v>0.11</v>
      </c>
      <c r="I87" s="22">
        <v>294.46455600000002</v>
      </c>
      <c r="J87" s="22">
        <v>9.16</v>
      </c>
      <c r="K87" s="22">
        <v>3.64</v>
      </c>
      <c r="L87" s="22">
        <v>0</v>
      </c>
      <c r="M87" s="22">
        <v>0</v>
      </c>
      <c r="N87" s="22">
        <v>0.11</v>
      </c>
      <c r="O87" s="22">
        <v>0</v>
      </c>
      <c r="P87" s="22">
        <v>0</v>
      </c>
      <c r="Q87" s="22">
        <v>0</v>
      </c>
      <c r="R87" s="22">
        <v>0</v>
      </c>
      <c r="S87" s="22">
        <v>0.01</v>
      </c>
      <c r="T87" s="22">
        <v>1.94</v>
      </c>
      <c r="U87" s="22">
        <v>329.19</v>
      </c>
      <c r="V87" s="22">
        <v>188.14</v>
      </c>
      <c r="W87" s="22">
        <v>23.35</v>
      </c>
      <c r="X87" s="22">
        <v>19.86</v>
      </c>
      <c r="Y87" s="22">
        <v>181.65</v>
      </c>
      <c r="Z87" s="22">
        <v>1.67</v>
      </c>
      <c r="AA87" s="22">
        <v>72.599999999999994</v>
      </c>
      <c r="AB87" s="22">
        <v>24.49</v>
      </c>
      <c r="AC87" s="22">
        <v>126.85</v>
      </c>
      <c r="AD87" s="22">
        <v>3.07</v>
      </c>
      <c r="AE87" s="22">
        <v>7.0000000000000007E-2</v>
      </c>
      <c r="AF87" s="22">
        <v>0.17</v>
      </c>
      <c r="AG87" s="22">
        <v>8.3699999999999992</v>
      </c>
      <c r="AH87" s="22">
        <v>16</v>
      </c>
      <c r="AI87" s="22">
        <v>0.92</v>
      </c>
      <c r="AJ87" s="15">
        <v>0</v>
      </c>
      <c r="AK87" s="15">
        <v>1009.9</v>
      </c>
      <c r="AL87" s="15">
        <v>798.22</v>
      </c>
      <c r="AM87" s="15">
        <v>1626.21</v>
      </c>
      <c r="AN87" s="15">
        <v>1819.74</v>
      </c>
      <c r="AO87" s="15">
        <v>542.24</v>
      </c>
      <c r="AP87" s="15">
        <v>984.78</v>
      </c>
      <c r="AQ87" s="15">
        <v>338.23</v>
      </c>
      <c r="AR87" s="15">
        <v>856.93</v>
      </c>
      <c r="AS87" s="15">
        <v>1328.33</v>
      </c>
      <c r="AT87" s="15">
        <v>1409.72</v>
      </c>
      <c r="AU87" s="15">
        <v>1877.61</v>
      </c>
      <c r="AV87" s="15">
        <v>560</v>
      </c>
      <c r="AW87" s="15">
        <v>1581.06</v>
      </c>
      <c r="AX87" s="15">
        <v>2972.7</v>
      </c>
      <c r="AY87" s="15">
        <v>173.68</v>
      </c>
      <c r="AZ87" s="15">
        <v>1010.09</v>
      </c>
      <c r="BA87" s="15">
        <v>989.56</v>
      </c>
      <c r="BB87" s="15">
        <v>738.46</v>
      </c>
      <c r="BC87" s="15">
        <v>257.92</v>
      </c>
      <c r="BD87" s="15">
        <v>0.13</v>
      </c>
      <c r="BE87" s="15">
        <v>0.03</v>
      </c>
      <c r="BF87" s="15">
        <v>0.03</v>
      </c>
      <c r="BG87" s="15">
        <v>7.0000000000000007E-2</v>
      </c>
      <c r="BH87" s="15">
        <v>0.09</v>
      </c>
      <c r="BI87" s="15">
        <v>0.28000000000000003</v>
      </c>
      <c r="BJ87" s="15">
        <v>0</v>
      </c>
      <c r="BK87" s="15">
        <v>1.1000000000000001</v>
      </c>
      <c r="BL87" s="15">
        <v>0</v>
      </c>
      <c r="BM87" s="15">
        <v>0.42</v>
      </c>
      <c r="BN87" s="15">
        <v>0.01</v>
      </c>
      <c r="BO87" s="15">
        <v>0.03</v>
      </c>
      <c r="BP87" s="15">
        <v>0</v>
      </c>
      <c r="BQ87" s="15">
        <v>0.03</v>
      </c>
      <c r="BR87" s="15">
        <v>0.1</v>
      </c>
      <c r="BS87" s="15">
        <v>1.7</v>
      </c>
      <c r="BT87" s="15">
        <v>0</v>
      </c>
      <c r="BU87" s="15">
        <v>0</v>
      </c>
      <c r="BV87" s="15">
        <v>2.2599999999999998</v>
      </c>
      <c r="BW87" s="15">
        <v>0</v>
      </c>
      <c r="BX87" s="15">
        <v>0</v>
      </c>
      <c r="BY87" s="15">
        <v>0</v>
      </c>
      <c r="BZ87" s="15">
        <v>0</v>
      </c>
      <c r="CA87" s="15">
        <v>0</v>
      </c>
      <c r="CB87" s="15">
        <v>82.21</v>
      </c>
      <c r="CC87" s="23"/>
      <c r="CD87" s="23"/>
      <c r="CE87" s="15">
        <v>76.680000000000007</v>
      </c>
      <c r="CG87" s="15">
        <v>45.33</v>
      </c>
      <c r="CH87" s="15">
        <v>21.58</v>
      </c>
      <c r="CI87" s="15">
        <v>33.450000000000003</v>
      </c>
      <c r="CJ87" s="15">
        <v>4143.72</v>
      </c>
      <c r="CK87" s="15">
        <v>2648.46</v>
      </c>
      <c r="CL87" s="15">
        <v>3396.09</v>
      </c>
      <c r="CM87" s="15">
        <v>26.72</v>
      </c>
      <c r="CN87" s="15">
        <v>19.559999999999999</v>
      </c>
      <c r="CO87" s="15">
        <v>23.14</v>
      </c>
      <c r="CP87" s="15">
        <v>0</v>
      </c>
      <c r="CQ87" s="15">
        <v>0.9</v>
      </c>
    </row>
    <row r="88" spans="1:95" s="16" customFormat="1" x14ac:dyDescent="0.25">
      <c r="A88" s="29"/>
      <c r="B88" s="30" t="s">
        <v>146</v>
      </c>
      <c r="C88" s="31">
        <v>590</v>
      </c>
      <c r="D88" s="31">
        <v>43.93</v>
      </c>
      <c r="E88" s="31">
        <v>20.98</v>
      </c>
      <c r="F88" s="31">
        <v>31.75</v>
      </c>
      <c r="G88" s="31">
        <v>9.7100000000000009</v>
      </c>
      <c r="H88" s="31">
        <v>91.78</v>
      </c>
      <c r="I88" s="31">
        <v>806.38</v>
      </c>
      <c r="J88" s="31">
        <v>11.55</v>
      </c>
      <c r="K88" s="31">
        <v>6.06</v>
      </c>
      <c r="L88" s="31">
        <v>0</v>
      </c>
      <c r="M88" s="31">
        <v>0</v>
      </c>
      <c r="N88" s="31">
        <v>17.98</v>
      </c>
      <c r="O88" s="31">
        <v>60.49</v>
      </c>
      <c r="P88" s="31">
        <v>13.31</v>
      </c>
      <c r="Q88" s="31">
        <v>0</v>
      </c>
      <c r="R88" s="31">
        <v>0</v>
      </c>
      <c r="S88" s="31">
        <v>0.65</v>
      </c>
      <c r="T88" s="31">
        <v>7.26</v>
      </c>
      <c r="U88" s="31">
        <v>800.46</v>
      </c>
      <c r="V88" s="31">
        <v>1045.8399999999999</v>
      </c>
      <c r="W88" s="31">
        <v>153.76</v>
      </c>
      <c r="X88" s="31">
        <v>134.59</v>
      </c>
      <c r="Y88" s="31">
        <v>525.94000000000005</v>
      </c>
      <c r="Z88" s="31">
        <v>9.27</v>
      </c>
      <c r="AA88" s="31">
        <v>87</v>
      </c>
      <c r="AB88" s="31">
        <v>48.35</v>
      </c>
      <c r="AC88" s="31">
        <v>146.47</v>
      </c>
      <c r="AD88" s="31">
        <v>5.82</v>
      </c>
      <c r="AE88" s="31">
        <v>0.65</v>
      </c>
      <c r="AF88" s="31">
        <v>0.33</v>
      </c>
      <c r="AG88" s="31">
        <v>10.18</v>
      </c>
      <c r="AH88" s="31">
        <v>22.82</v>
      </c>
      <c r="AI88" s="31">
        <v>2.87</v>
      </c>
      <c r="AJ88" s="16">
        <v>0</v>
      </c>
      <c r="AK88" s="16">
        <v>2114.5</v>
      </c>
      <c r="AL88" s="16">
        <v>1958.23</v>
      </c>
      <c r="AM88" s="16">
        <v>3386.2</v>
      </c>
      <c r="AN88" s="16">
        <v>3342.54</v>
      </c>
      <c r="AO88" s="16">
        <v>790.86</v>
      </c>
      <c r="AP88" s="16">
        <v>1868.86</v>
      </c>
      <c r="AQ88" s="16">
        <v>620.34</v>
      </c>
      <c r="AR88" s="16">
        <v>1985.45</v>
      </c>
      <c r="AS88" s="16">
        <v>2301.71</v>
      </c>
      <c r="AT88" s="16">
        <v>3041.51</v>
      </c>
      <c r="AU88" s="16">
        <v>4219.6499999999996</v>
      </c>
      <c r="AV88" s="16">
        <v>1048.8699999999999</v>
      </c>
      <c r="AW88" s="16">
        <v>2596.4</v>
      </c>
      <c r="AX88" s="16">
        <v>6966.19</v>
      </c>
      <c r="AY88" s="16">
        <v>173.68</v>
      </c>
      <c r="AZ88" s="16">
        <v>1967.35</v>
      </c>
      <c r="BA88" s="16">
        <v>1928.81</v>
      </c>
      <c r="BB88" s="16">
        <v>1479.9</v>
      </c>
      <c r="BC88" s="16">
        <v>568.46</v>
      </c>
      <c r="BD88" s="16">
        <v>0.22</v>
      </c>
      <c r="BE88" s="16">
        <v>7.0000000000000007E-2</v>
      </c>
      <c r="BF88" s="16">
        <v>0.05</v>
      </c>
      <c r="BG88" s="16">
        <v>0.12</v>
      </c>
      <c r="BH88" s="16">
        <v>0.14000000000000001</v>
      </c>
      <c r="BI88" s="16">
        <v>0.55000000000000004</v>
      </c>
      <c r="BJ88" s="16">
        <v>0</v>
      </c>
      <c r="BK88" s="16">
        <v>2.3199999999999998</v>
      </c>
      <c r="BL88" s="16">
        <v>0</v>
      </c>
      <c r="BM88" s="16">
        <v>0.84</v>
      </c>
      <c r="BN88" s="16">
        <v>0.04</v>
      </c>
      <c r="BO88" s="16">
        <v>0.05</v>
      </c>
      <c r="BP88" s="16">
        <v>0</v>
      </c>
      <c r="BQ88" s="16">
        <v>0.08</v>
      </c>
      <c r="BR88" s="16">
        <v>0.19</v>
      </c>
      <c r="BS88" s="16">
        <v>3.52</v>
      </c>
      <c r="BT88" s="16">
        <v>0</v>
      </c>
      <c r="BU88" s="16">
        <v>0</v>
      </c>
      <c r="BV88" s="16">
        <v>5.39</v>
      </c>
      <c r="BW88" s="16">
        <v>0.14000000000000001</v>
      </c>
      <c r="BX88" s="16">
        <v>0</v>
      </c>
      <c r="BY88" s="16">
        <v>0</v>
      </c>
      <c r="BZ88" s="16">
        <v>0</v>
      </c>
      <c r="CA88" s="16">
        <v>0</v>
      </c>
      <c r="CB88" s="16">
        <v>507.33</v>
      </c>
      <c r="CC88" s="13"/>
      <c r="CD88" s="13" t="e">
        <f>$I$88/#REF!*100</f>
        <v>#REF!</v>
      </c>
      <c r="CE88" s="16">
        <v>95.06</v>
      </c>
      <c r="CG88" s="16">
        <v>89.38</v>
      </c>
      <c r="CH88" s="16">
        <v>51.89</v>
      </c>
      <c r="CI88" s="16">
        <v>70.64</v>
      </c>
      <c r="CJ88" s="16">
        <v>6992.19</v>
      </c>
      <c r="CK88" s="16">
        <v>3669.5</v>
      </c>
      <c r="CL88" s="16">
        <v>5330.84</v>
      </c>
      <c r="CM88" s="16">
        <v>98.51</v>
      </c>
      <c r="CN88" s="16">
        <v>70.510000000000005</v>
      </c>
      <c r="CO88" s="16">
        <v>84.51</v>
      </c>
      <c r="CP88" s="16">
        <v>9.76</v>
      </c>
      <c r="CQ88" s="16">
        <v>1.65</v>
      </c>
    </row>
    <row r="90" spans="1:95" x14ac:dyDescent="0.25">
      <c r="B90" s="35" t="s">
        <v>136</v>
      </c>
    </row>
    <row r="91" spans="1:95" x14ac:dyDescent="0.25">
      <c r="B91" s="18" t="s">
        <v>145</v>
      </c>
    </row>
    <row r="92" spans="1:95" s="27" customFormat="1" x14ac:dyDescent="0.25">
      <c r="A92" s="24" t="str">
        <f>"-"</f>
        <v>-</v>
      </c>
      <c r="B92" s="25" t="s">
        <v>101</v>
      </c>
      <c r="C92" s="26" t="str">
        <f>"30"</f>
        <v>30</v>
      </c>
      <c r="D92" s="26">
        <v>1.98</v>
      </c>
      <c r="E92" s="26">
        <v>0</v>
      </c>
      <c r="F92" s="26">
        <v>0.2</v>
      </c>
      <c r="G92" s="26">
        <v>0.2</v>
      </c>
      <c r="H92" s="26">
        <v>14.07</v>
      </c>
      <c r="I92" s="26">
        <v>67.170299999999997</v>
      </c>
      <c r="J92" s="26">
        <v>0</v>
      </c>
      <c r="K92" s="26">
        <v>0</v>
      </c>
      <c r="L92" s="26">
        <v>0</v>
      </c>
      <c r="M92" s="26">
        <v>0</v>
      </c>
      <c r="N92" s="26">
        <v>0.33</v>
      </c>
      <c r="O92" s="26">
        <v>13.68</v>
      </c>
      <c r="P92" s="26">
        <v>0.06</v>
      </c>
      <c r="Q92" s="26">
        <v>0</v>
      </c>
      <c r="R92" s="26">
        <v>0</v>
      </c>
      <c r="S92" s="26">
        <v>0</v>
      </c>
      <c r="T92" s="26">
        <v>0.54</v>
      </c>
      <c r="U92" s="26">
        <v>0</v>
      </c>
      <c r="V92" s="26">
        <v>0</v>
      </c>
      <c r="W92" s="26">
        <v>0</v>
      </c>
      <c r="X92" s="26">
        <v>0</v>
      </c>
      <c r="Y92" s="26">
        <v>0</v>
      </c>
      <c r="Z92" s="26">
        <v>0</v>
      </c>
      <c r="AA92" s="26">
        <v>0</v>
      </c>
      <c r="AB92" s="26">
        <v>0</v>
      </c>
      <c r="AC92" s="26">
        <v>0</v>
      </c>
      <c r="AD92" s="26">
        <v>0</v>
      </c>
      <c r="AE92" s="26">
        <v>0</v>
      </c>
      <c r="AF92" s="26">
        <v>0</v>
      </c>
      <c r="AG92" s="26">
        <v>0</v>
      </c>
      <c r="AH92" s="26">
        <v>0</v>
      </c>
      <c r="AI92" s="26">
        <v>0</v>
      </c>
      <c r="AJ92" s="27">
        <v>0</v>
      </c>
      <c r="AK92" s="27">
        <v>95.79</v>
      </c>
      <c r="AL92" s="27">
        <v>99.7</v>
      </c>
      <c r="AM92" s="27">
        <v>152.69</v>
      </c>
      <c r="AN92" s="27">
        <v>50.63</v>
      </c>
      <c r="AO92" s="27">
        <v>30.02</v>
      </c>
      <c r="AP92" s="27">
        <v>60.03</v>
      </c>
      <c r="AQ92" s="27">
        <v>22.71</v>
      </c>
      <c r="AR92" s="27">
        <v>108.58</v>
      </c>
      <c r="AS92" s="27">
        <v>67.34</v>
      </c>
      <c r="AT92" s="27">
        <v>93.96</v>
      </c>
      <c r="AU92" s="27">
        <v>77.52</v>
      </c>
      <c r="AV92" s="27">
        <v>40.72</v>
      </c>
      <c r="AW92" s="27">
        <v>72.040000000000006</v>
      </c>
      <c r="AX92" s="27">
        <v>602.39</v>
      </c>
      <c r="AY92" s="27">
        <v>0</v>
      </c>
      <c r="AZ92" s="27">
        <v>196.27</v>
      </c>
      <c r="BA92" s="27">
        <v>85.35</v>
      </c>
      <c r="BB92" s="27">
        <v>56.64</v>
      </c>
      <c r="BC92" s="27">
        <v>44.89</v>
      </c>
      <c r="BD92" s="27">
        <v>0</v>
      </c>
      <c r="BE92" s="27">
        <v>0</v>
      </c>
      <c r="BF92" s="27">
        <v>0</v>
      </c>
      <c r="BG92" s="27">
        <v>0</v>
      </c>
      <c r="BH92" s="27">
        <v>0</v>
      </c>
      <c r="BI92" s="27">
        <v>0</v>
      </c>
      <c r="BJ92" s="27">
        <v>0</v>
      </c>
      <c r="BK92" s="27">
        <v>0.02</v>
      </c>
      <c r="BL92" s="27">
        <v>0</v>
      </c>
      <c r="BM92" s="27">
        <v>0</v>
      </c>
      <c r="BN92" s="27">
        <v>0</v>
      </c>
      <c r="BO92" s="27">
        <v>0</v>
      </c>
      <c r="BP92" s="27">
        <v>0</v>
      </c>
      <c r="BQ92" s="27">
        <v>0</v>
      </c>
      <c r="BR92" s="27">
        <v>0</v>
      </c>
      <c r="BS92" s="27">
        <v>0.02</v>
      </c>
      <c r="BT92" s="27">
        <v>0</v>
      </c>
      <c r="BU92" s="27">
        <v>0</v>
      </c>
      <c r="BV92" s="27">
        <v>0.08</v>
      </c>
      <c r="BW92" s="27">
        <v>0</v>
      </c>
      <c r="BX92" s="27">
        <v>0</v>
      </c>
      <c r="BY92" s="27">
        <v>0</v>
      </c>
      <c r="BZ92" s="27">
        <v>0</v>
      </c>
      <c r="CA92" s="27">
        <v>0</v>
      </c>
      <c r="CB92" s="27">
        <v>11.73</v>
      </c>
      <c r="CC92" s="28"/>
      <c r="CD92" s="28"/>
      <c r="CE92" s="27">
        <v>0</v>
      </c>
      <c r="CG92" s="27">
        <v>0</v>
      </c>
      <c r="CH92" s="27">
        <v>0</v>
      </c>
      <c r="CI92" s="27">
        <v>0</v>
      </c>
      <c r="CJ92" s="27">
        <v>950</v>
      </c>
      <c r="CK92" s="27">
        <v>366</v>
      </c>
      <c r="CL92" s="27">
        <v>658</v>
      </c>
      <c r="CM92" s="27">
        <v>7.6</v>
      </c>
      <c r="CN92" s="27">
        <v>7.6</v>
      </c>
      <c r="CO92" s="27">
        <v>7.6</v>
      </c>
      <c r="CP92" s="27">
        <v>0</v>
      </c>
      <c r="CQ92" s="27">
        <v>0</v>
      </c>
    </row>
    <row r="93" spans="1:95" s="27" customFormat="1" x14ac:dyDescent="0.25">
      <c r="A93" s="24" t="str">
        <f>"-"</f>
        <v>-</v>
      </c>
      <c r="B93" s="25" t="s">
        <v>102</v>
      </c>
      <c r="C93" s="26" t="str">
        <f>"30"</f>
        <v>30</v>
      </c>
      <c r="D93" s="26">
        <v>1.98</v>
      </c>
      <c r="E93" s="26">
        <v>0</v>
      </c>
      <c r="F93" s="26">
        <v>0.36</v>
      </c>
      <c r="G93" s="26">
        <v>0.36</v>
      </c>
      <c r="H93" s="26">
        <v>12.51</v>
      </c>
      <c r="I93" s="26">
        <v>58.013999999999996</v>
      </c>
      <c r="J93" s="26">
        <v>0.06</v>
      </c>
      <c r="K93" s="26">
        <v>0</v>
      </c>
      <c r="L93" s="26">
        <v>0</v>
      </c>
      <c r="M93" s="26">
        <v>0</v>
      </c>
      <c r="N93" s="26">
        <v>0.36</v>
      </c>
      <c r="O93" s="26">
        <v>9.66</v>
      </c>
      <c r="P93" s="26">
        <v>2.4900000000000002</v>
      </c>
      <c r="Q93" s="26">
        <v>0</v>
      </c>
      <c r="R93" s="26">
        <v>0</v>
      </c>
      <c r="S93" s="26">
        <v>0.3</v>
      </c>
      <c r="T93" s="26">
        <v>0.75</v>
      </c>
      <c r="U93" s="26">
        <v>183</v>
      </c>
      <c r="V93" s="26">
        <v>73.5</v>
      </c>
      <c r="W93" s="26">
        <v>10.5</v>
      </c>
      <c r="X93" s="26">
        <v>14.1</v>
      </c>
      <c r="Y93" s="26">
        <v>47.4</v>
      </c>
      <c r="Z93" s="26">
        <v>1.17</v>
      </c>
      <c r="AA93" s="26">
        <v>0</v>
      </c>
      <c r="AB93" s="26">
        <v>1.5</v>
      </c>
      <c r="AC93" s="26">
        <v>0.3</v>
      </c>
      <c r="AD93" s="26">
        <v>0.42</v>
      </c>
      <c r="AE93" s="26">
        <v>0.05</v>
      </c>
      <c r="AF93" s="26">
        <v>0.02</v>
      </c>
      <c r="AG93" s="26">
        <v>0.21</v>
      </c>
      <c r="AH93" s="26">
        <v>0.6</v>
      </c>
      <c r="AI93" s="26">
        <v>0</v>
      </c>
      <c r="AJ93" s="27">
        <v>0</v>
      </c>
      <c r="AK93" s="27">
        <v>96.6</v>
      </c>
      <c r="AL93" s="27">
        <v>74.400000000000006</v>
      </c>
      <c r="AM93" s="27">
        <v>128.1</v>
      </c>
      <c r="AN93" s="27">
        <v>66.900000000000006</v>
      </c>
      <c r="AO93" s="27">
        <v>27.9</v>
      </c>
      <c r="AP93" s="27">
        <v>59.4</v>
      </c>
      <c r="AQ93" s="27">
        <v>24</v>
      </c>
      <c r="AR93" s="27">
        <v>111.3</v>
      </c>
      <c r="AS93" s="27">
        <v>89.1</v>
      </c>
      <c r="AT93" s="27">
        <v>87.3</v>
      </c>
      <c r="AU93" s="27">
        <v>139.19999999999999</v>
      </c>
      <c r="AV93" s="27">
        <v>37.200000000000003</v>
      </c>
      <c r="AW93" s="27">
        <v>93</v>
      </c>
      <c r="AX93" s="27">
        <v>467.7</v>
      </c>
      <c r="AY93" s="27">
        <v>0</v>
      </c>
      <c r="AZ93" s="27">
        <v>157.80000000000001</v>
      </c>
      <c r="BA93" s="27">
        <v>87.3</v>
      </c>
      <c r="BB93" s="27">
        <v>54</v>
      </c>
      <c r="BC93" s="27">
        <v>39</v>
      </c>
      <c r="BD93" s="27">
        <v>0</v>
      </c>
      <c r="BE93" s="27">
        <v>0</v>
      </c>
      <c r="BF93" s="27">
        <v>0</v>
      </c>
      <c r="BG93" s="27">
        <v>0</v>
      </c>
      <c r="BH93" s="27">
        <v>0</v>
      </c>
      <c r="BI93" s="27">
        <v>0</v>
      </c>
      <c r="BJ93" s="27">
        <v>0</v>
      </c>
      <c r="BK93" s="27">
        <v>0.04</v>
      </c>
      <c r="BL93" s="27">
        <v>0</v>
      </c>
      <c r="BM93" s="27">
        <v>0</v>
      </c>
      <c r="BN93" s="27">
        <v>0.01</v>
      </c>
      <c r="BO93" s="27">
        <v>0</v>
      </c>
      <c r="BP93" s="27">
        <v>0</v>
      </c>
      <c r="BQ93" s="27">
        <v>0</v>
      </c>
      <c r="BR93" s="27">
        <v>0</v>
      </c>
      <c r="BS93" s="27">
        <v>0.03</v>
      </c>
      <c r="BT93" s="27">
        <v>0</v>
      </c>
      <c r="BU93" s="27">
        <v>0</v>
      </c>
      <c r="BV93" s="27">
        <v>0.14000000000000001</v>
      </c>
      <c r="BW93" s="27">
        <v>0.02</v>
      </c>
      <c r="BX93" s="27">
        <v>0</v>
      </c>
      <c r="BY93" s="27">
        <v>0</v>
      </c>
      <c r="BZ93" s="27">
        <v>0</v>
      </c>
      <c r="CA93" s="27">
        <v>0</v>
      </c>
      <c r="CB93" s="27">
        <v>14.1</v>
      </c>
      <c r="CC93" s="28"/>
      <c r="CD93" s="28"/>
      <c r="CE93" s="27">
        <v>0.25</v>
      </c>
      <c r="CG93" s="27">
        <v>5</v>
      </c>
      <c r="CH93" s="27">
        <v>5</v>
      </c>
      <c r="CI93" s="27">
        <v>5</v>
      </c>
      <c r="CJ93" s="27">
        <v>950</v>
      </c>
      <c r="CK93" s="27">
        <v>366</v>
      </c>
      <c r="CL93" s="27">
        <v>658</v>
      </c>
      <c r="CM93" s="27">
        <v>9.5</v>
      </c>
      <c r="CN93" s="27">
        <v>7.9</v>
      </c>
      <c r="CO93" s="27">
        <v>8.6999999999999993</v>
      </c>
      <c r="CP93" s="27">
        <v>0</v>
      </c>
      <c r="CQ93" s="27">
        <v>0</v>
      </c>
    </row>
    <row r="94" spans="1:95" s="27" customFormat="1" x14ac:dyDescent="0.25">
      <c r="A94" s="24" t="str">
        <f>"31/10"</f>
        <v>31/10</v>
      </c>
      <c r="B94" s="25" t="s">
        <v>106</v>
      </c>
      <c r="C94" s="26" t="str">
        <f>"200"</f>
        <v>200</v>
      </c>
      <c r="D94" s="26">
        <v>1.62</v>
      </c>
      <c r="E94" s="26">
        <v>1.42</v>
      </c>
      <c r="F94" s="26">
        <v>1.27</v>
      </c>
      <c r="G94" s="26">
        <v>0.05</v>
      </c>
      <c r="H94" s="26">
        <v>12.28</v>
      </c>
      <c r="I94" s="26">
        <v>64.553899999999999</v>
      </c>
      <c r="J94" s="26">
        <v>0.85</v>
      </c>
      <c r="K94" s="26">
        <v>0</v>
      </c>
      <c r="L94" s="26">
        <v>0</v>
      </c>
      <c r="M94" s="26">
        <v>0</v>
      </c>
      <c r="N94" s="26">
        <v>12.17</v>
      </c>
      <c r="O94" s="26">
        <v>0</v>
      </c>
      <c r="P94" s="26">
        <v>0.1</v>
      </c>
      <c r="Q94" s="26">
        <v>0</v>
      </c>
      <c r="R94" s="26">
        <v>0</v>
      </c>
      <c r="S94" s="26">
        <v>0.05</v>
      </c>
      <c r="T94" s="26">
        <v>0.42</v>
      </c>
      <c r="U94" s="26">
        <v>24.85</v>
      </c>
      <c r="V94" s="26">
        <v>72.569999999999993</v>
      </c>
      <c r="W94" s="26">
        <v>58.49</v>
      </c>
      <c r="X94" s="26">
        <v>6.65</v>
      </c>
      <c r="Y94" s="26">
        <v>41.85</v>
      </c>
      <c r="Z94" s="26">
        <v>0.08</v>
      </c>
      <c r="AA94" s="26">
        <v>10</v>
      </c>
      <c r="AB94" s="26">
        <v>4.5</v>
      </c>
      <c r="AC94" s="26">
        <v>11</v>
      </c>
      <c r="AD94" s="26">
        <v>0</v>
      </c>
      <c r="AE94" s="26">
        <v>0.02</v>
      </c>
      <c r="AF94" s="26">
        <v>7.0000000000000007E-2</v>
      </c>
      <c r="AG94" s="26">
        <v>0.04</v>
      </c>
      <c r="AH94" s="26">
        <v>0.4</v>
      </c>
      <c r="AI94" s="26">
        <v>0.26</v>
      </c>
      <c r="AJ94" s="27">
        <v>0</v>
      </c>
      <c r="AK94" s="27">
        <v>0</v>
      </c>
      <c r="AL94" s="27">
        <v>0</v>
      </c>
      <c r="AM94" s="27">
        <v>0</v>
      </c>
      <c r="AN94" s="27">
        <v>0</v>
      </c>
      <c r="AO94" s="27">
        <v>0</v>
      </c>
      <c r="AP94" s="27">
        <v>0</v>
      </c>
      <c r="AQ94" s="27">
        <v>0</v>
      </c>
      <c r="AR94" s="27">
        <v>0</v>
      </c>
      <c r="AS94" s="27">
        <v>0</v>
      </c>
      <c r="AT94" s="27">
        <v>0</v>
      </c>
      <c r="AU94" s="27">
        <v>0</v>
      </c>
      <c r="AV94" s="27">
        <v>0</v>
      </c>
      <c r="AW94" s="27">
        <v>0</v>
      </c>
      <c r="AX94" s="27">
        <v>0</v>
      </c>
      <c r="AY94" s="27">
        <v>0</v>
      </c>
      <c r="AZ94" s="27">
        <v>0</v>
      </c>
      <c r="BA94" s="27">
        <v>0</v>
      </c>
      <c r="BB94" s="27">
        <v>0</v>
      </c>
      <c r="BC94" s="27">
        <v>0</v>
      </c>
      <c r="BD94" s="27">
        <v>0</v>
      </c>
      <c r="BE94" s="27">
        <v>0</v>
      </c>
      <c r="BF94" s="27">
        <v>0</v>
      </c>
      <c r="BG94" s="27">
        <v>0</v>
      </c>
      <c r="BH94" s="27">
        <v>0</v>
      </c>
      <c r="BI94" s="27">
        <v>0</v>
      </c>
      <c r="BJ94" s="27">
        <v>0</v>
      </c>
      <c r="BK94" s="27">
        <v>0</v>
      </c>
      <c r="BL94" s="27">
        <v>0</v>
      </c>
      <c r="BM94" s="27">
        <v>0</v>
      </c>
      <c r="BN94" s="27">
        <v>0</v>
      </c>
      <c r="BO94" s="27">
        <v>0</v>
      </c>
      <c r="BP94" s="27">
        <v>0</v>
      </c>
      <c r="BQ94" s="27">
        <v>0</v>
      </c>
      <c r="BR94" s="27">
        <v>0</v>
      </c>
      <c r="BS94" s="27">
        <v>0</v>
      </c>
      <c r="BT94" s="27">
        <v>0</v>
      </c>
      <c r="BU94" s="27">
        <v>0</v>
      </c>
      <c r="BV94" s="27">
        <v>0</v>
      </c>
      <c r="BW94" s="27">
        <v>0</v>
      </c>
      <c r="BX94" s="27">
        <v>0</v>
      </c>
      <c r="BY94" s="27">
        <v>0</v>
      </c>
      <c r="BZ94" s="27">
        <v>0</v>
      </c>
      <c r="CA94" s="27">
        <v>0</v>
      </c>
      <c r="CB94" s="27">
        <v>194.6</v>
      </c>
      <c r="CC94" s="28"/>
      <c r="CD94" s="28"/>
      <c r="CE94" s="27">
        <v>10.75</v>
      </c>
      <c r="CG94" s="27">
        <v>7.69</v>
      </c>
      <c r="CH94" s="27">
        <v>4.1900000000000004</v>
      </c>
      <c r="CI94" s="27">
        <v>5.94</v>
      </c>
      <c r="CJ94" s="27">
        <v>672.5</v>
      </c>
      <c r="CK94" s="27">
        <v>248</v>
      </c>
      <c r="CL94" s="27">
        <v>460.25</v>
      </c>
      <c r="CM94" s="27">
        <v>40.020000000000003</v>
      </c>
      <c r="CN94" s="27">
        <v>21.52</v>
      </c>
      <c r="CO94" s="27">
        <v>30.77</v>
      </c>
      <c r="CP94" s="27">
        <v>10</v>
      </c>
      <c r="CQ94" s="27">
        <v>0</v>
      </c>
    </row>
    <row r="95" spans="1:95" s="27" customFormat="1" ht="31.5" x14ac:dyDescent="0.25">
      <c r="A95" s="24" t="str">
        <f>"16/1"</f>
        <v>16/1</v>
      </c>
      <c r="B95" s="25" t="s">
        <v>120</v>
      </c>
      <c r="C95" s="26" t="str">
        <f>"60"</f>
        <v>60</v>
      </c>
      <c r="D95" s="26">
        <v>0.7</v>
      </c>
      <c r="E95" s="26">
        <v>0</v>
      </c>
      <c r="F95" s="26">
        <v>3.58</v>
      </c>
      <c r="G95" s="26">
        <v>3.58</v>
      </c>
      <c r="H95" s="26">
        <v>6.79</v>
      </c>
      <c r="I95" s="26">
        <v>59.009798399999994</v>
      </c>
      <c r="J95" s="26">
        <v>0.45</v>
      </c>
      <c r="K95" s="26">
        <v>2.34</v>
      </c>
      <c r="L95" s="26">
        <v>0</v>
      </c>
      <c r="M95" s="26">
        <v>0</v>
      </c>
      <c r="N95" s="26">
        <v>5.38</v>
      </c>
      <c r="O95" s="26">
        <v>0.11</v>
      </c>
      <c r="P95" s="26">
        <v>1.3</v>
      </c>
      <c r="Q95" s="26">
        <v>0</v>
      </c>
      <c r="R95" s="26">
        <v>0</v>
      </c>
      <c r="S95" s="26">
        <v>0.16</v>
      </c>
      <c r="T95" s="26">
        <v>0.54</v>
      </c>
      <c r="U95" s="26">
        <v>11.38</v>
      </c>
      <c r="V95" s="26">
        <v>108.24</v>
      </c>
      <c r="W95" s="26">
        <v>14.66</v>
      </c>
      <c r="X95" s="26">
        <v>20.56</v>
      </c>
      <c r="Y95" s="26">
        <v>29.82</v>
      </c>
      <c r="Z95" s="26">
        <v>0.38</v>
      </c>
      <c r="AA95" s="26">
        <v>0</v>
      </c>
      <c r="AB95" s="26">
        <v>6491.52</v>
      </c>
      <c r="AC95" s="26">
        <v>1104</v>
      </c>
      <c r="AD95" s="26">
        <v>1.8</v>
      </c>
      <c r="AE95" s="26">
        <v>0.03</v>
      </c>
      <c r="AF95" s="26">
        <v>0.04</v>
      </c>
      <c r="AG95" s="26">
        <v>0.54</v>
      </c>
      <c r="AH95" s="26">
        <v>0.61</v>
      </c>
      <c r="AI95" s="26">
        <v>2.7</v>
      </c>
      <c r="AJ95" s="27">
        <v>0</v>
      </c>
      <c r="AK95" s="27">
        <v>23.26</v>
      </c>
      <c r="AL95" s="27">
        <v>18.93</v>
      </c>
      <c r="AM95" s="27">
        <v>23.8</v>
      </c>
      <c r="AN95" s="27">
        <v>20.56</v>
      </c>
      <c r="AO95" s="27">
        <v>4.87</v>
      </c>
      <c r="AP95" s="27">
        <v>17.309999999999999</v>
      </c>
      <c r="AQ95" s="27">
        <v>4.33</v>
      </c>
      <c r="AR95" s="27">
        <v>16.77</v>
      </c>
      <c r="AS95" s="27">
        <v>25.97</v>
      </c>
      <c r="AT95" s="27">
        <v>22.18</v>
      </c>
      <c r="AU95" s="27">
        <v>73.03</v>
      </c>
      <c r="AV95" s="27">
        <v>7.57</v>
      </c>
      <c r="AW95" s="27">
        <v>15.69</v>
      </c>
      <c r="AX95" s="27">
        <v>127.13</v>
      </c>
      <c r="AY95" s="27">
        <v>0</v>
      </c>
      <c r="AZ95" s="27">
        <v>16.23</v>
      </c>
      <c r="BA95" s="27">
        <v>17.850000000000001</v>
      </c>
      <c r="BB95" s="27">
        <v>9.74</v>
      </c>
      <c r="BC95" s="27">
        <v>6.49</v>
      </c>
      <c r="BD95" s="27">
        <v>0</v>
      </c>
      <c r="BE95" s="27">
        <v>0</v>
      </c>
      <c r="BF95" s="27">
        <v>0</v>
      </c>
      <c r="BG95" s="27">
        <v>0</v>
      </c>
      <c r="BH95" s="27">
        <v>0</v>
      </c>
      <c r="BI95" s="27">
        <v>0</v>
      </c>
      <c r="BJ95" s="27">
        <v>0</v>
      </c>
      <c r="BK95" s="27">
        <v>0.22</v>
      </c>
      <c r="BL95" s="27">
        <v>0</v>
      </c>
      <c r="BM95" s="27">
        <v>0.14000000000000001</v>
      </c>
      <c r="BN95" s="27">
        <v>0.01</v>
      </c>
      <c r="BO95" s="27">
        <v>0.02</v>
      </c>
      <c r="BP95" s="27">
        <v>0</v>
      </c>
      <c r="BQ95" s="27">
        <v>0</v>
      </c>
      <c r="BR95" s="27">
        <v>0</v>
      </c>
      <c r="BS95" s="27">
        <v>0.84</v>
      </c>
      <c r="BT95" s="27">
        <v>0</v>
      </c>
      <c r="BU95" s="27">
        <v>0</v>
      </c>
      <c r="BV95" s="27">
        <v>2.08</v>
      </c>
      <c r="BW95" s="27">
        <v>0</v>
      </c>
      <c r="BX95" s="27">
        <v>0</v>
      </c>
      <c r="BY95" s="27">
        <v>0</v>
      </c>
      <c r="BZ95" s="27">
        <v>0</v>
      </c>
      <c r="CA95" s="27">
        <v>0</v>
      </c>
      <c r="CB95" s="27">
        <v>48.58</v>
      </c>
      <c r="CC95" s="28"/>
      <c r="CD95" s="28"/>
      <c r="CE95" s="27">
        <v>1081.92</v>
      </c>
      <c r="CG95" s="27">
        <v>3.92</v>
      </c>
      <c r="CH95" s="27">
        <v>3.77</v>
      </c>
      <c r="CI95" s="27">
        <v>3.85</v>
      </c>
      <c r="CJ95" s="27">
        <v>655.6</v>
      </c>
      <c r="CK95" s="27">
        <v>155.94</v>
      </c>
      <c r="CL95" s="27">
        <v>405.77</v>
      </c>
      <c r="CM95" s="27">
        <v>3.45</v>
      </c>
      <c r="CN95" s="27">
        <v>2.0099999999999998</v>
      </c>
      <c r="CO95" s="27">
        <v>2.73</v>
      </c>
      <c r="CP95" s="27">
        <v>1.8</v>
      </c>
      <c r="CQ95" s="27">
        <v>0</v>
      </c>
    </row>
    <row r="96" spans="1:95" s="27" customFormat="1" ht="18" customHeight="1" x14ac:dyDescent="0.25">
      <c r="A96" s="24" t="str">
        <f>"46/3"</f>
        <v>46/3</v>
      </c>
      <c r="B96" s="25" t="s">
        <v>127</v>
      </c>
      <c r="C96" s="26" t="str">
        <f>"180"</f>
        <v>180</v>
      </c>
      <c r="D96" s="26">
        <v>6.36</v>
      </c>
      <c r="E96" s="26">
        <v>0.04</v>
      </c>
      <c r="F96" s="26">
        <v>3.57</v>
      </c>
      <c r="G96" s="26">
        <v>0.8</v>
      </c>
      <c r="H96" s="26">
        <v>40.93</v>
      </c>
      <c r="I96" s="26">
        <v>220.7282094</v>
      </c>
      <c r="J96" s="26">
        <v>2.2400000000000002</v>
      </c>
      <c r="K96" s="26">
        <v>0.1</v>
      </c>
      <c r="L96" s="26">
        <v>0</v>
      </c>
      <c r="M96" s="26">
        <v>0</v>
      </c>
      <c r="N96" s="26">
        <v>1.17</v>
      </c>
      <c r="O96" s="26">
        <v>37.700000000000003</v>
      </c>
      <c r="P96" s="26">
        <v>2.06</v>
      </c>
      <c r="Q96" s="26">
        <v>0</v>
      </c>
      <c r="R96" s="26">
        <v>0</v>
      </c>
      <c r="S96" s="26">
        <v>0</v>
      </c>
      <c r="T96" s="26">
        <v>0.82</v>
      </c>
      <c r="U96" s="26">
        <v>176.71</v>
      </c>
      <c r="V96" s="26">
        <v>67.47</v>
      </c>
      <c r="W96" s="26">
        <v>12.64</v>
      </c>
      <c r="X96" s="26">
        <v>8.61</v>
      </c>
      <c r="Y96" s="26">
        <v>47.79</v>
      </c>
      <c r="Z96" s="26">
        <v>0.87</v>
      </c>
      <c r="AA96" s="26">
        <v>10.8</v>
      </c>
      <c r="AB96" s="26">
        <v>10.8</v>
      </c>
      <c r="AC96" s="26">
        <v>20.25</v>
      </c>
      <c r="AD96" s="26">
        <v>0.96</v>
      </c>
      <c r="AE96" s="26">
        <v>0.08</v>
      </c>
      <c r="AF96" s="26">
        <v>0.02</v>
      </c>
      <c r="AG96" s="26">
        <v>0.59</v>
      </c>
      <c r="AH96" s="26">
        <v>1.78</v>
      </c>
      <c r="AI96" s="26">
        <v>0</v>
      </c>
      <c r="AJ96" s="27">
        <v>0</v>
      </c>
      <c r="AK96" s="27">
        <v>275.61</v>
      </c>
      <c r="AL96" s="27">
        <v>251.98</v>
      </c>
      <c r="AM96" s="27">
        <v>472.07</v>
      </c>
      <c r="AN96" s="27">
        <v>147.44999999999999</v>
      </c>
      <c r="AO96" s="27">
        <v>89.89</v>
      </c>
      <c r="AP96" s="27">
        <v>182.63</v>
      </c>
      <c r="AQ96" s="27">
        <v>59.92</v>
      </c>
      <c r="AR96" s="27">
        <v>292.87</v>
      </c>
      <c r="AS96" s="27">
        <v>193.67</v>
      </c>
      <c r="AT96" s="27">
        <v>233.51</v>
      </c>
      <c r="AU96" s="27">
        <v>200.31</v>
      </c>
      <c r="AV96" s="27">
        <v>117.69</v>
      </c>
      <c r="AW96" s="27">
        <v>204.66</v>
      </c>
      <c r="AX96" s="27">
        <v>1797.43</v>
      </c>
      <c r="AY96" s="27">
        <v>0</v>
      </c>
      <c r="AZ96" s="27">
        <v>566.38</v>
      </c>
      <c r="BA96" s="27">
        <v>293.38</v>
      </c>
      <c r="BB96" s="27">
        <v>147.32</v>
      </c>
      <c r="BC96" s="27">
        <v>116.63</v>
      </c>
      <c r="BD96" s="27">
        <v>0.11</v>
      </c>
      <c r="BE96" s="27">
        <v>0.05</v>
      </c>
      <c r="BF96" s="27">
        <v>0.03</v>
      </c>
      <c r="BG96" s="27">
        <v>0.06</v>
      </c>
      <c r="BH96" s="27">
        <v>7.0000000000000007E-2</v>
      </c>
      <c r="BI96" s="27">
        <v>0.31</v>
      </c>
      <c r="BJ96" s="27">
        <v>0</v>
      </c>
      <c r="BK96" s="27">
        <v>0.97</v>
      </c>
      <c r="BL96" s="27">
        <v>0</v>
      </c>
      <c r="BM96" s="27">
        <v>0.28000000000000003</v>
      </c>
      <c r="BN96" s="27">
        <v>0</v>
      </c>
      <c r="BO96" s="27">
        <v>0</v>
      </c>
      <c r="BP96" s="27">
        <v>0</v>
      </c>
      <c r="BQ96" s="27">
        <v>0.06</v>
      </c>
      <c r="BR96" s="27">
        <v>0.1</v>
      </c>
      <c r="BS96" s="27">
        <v>0.72</v>
      </c>
      <c r="BT96" s="27">
        <v>0</v>
      </c>
      <c r="BU96" s="27">
        <v>0</v>
      </c>
      <c r="BV96" s="27">
        <v>0.28999999999999998</v>
      </c>
      <c r="BW96" s="27">
        <v>0.01</v>
      </c>
      <c r="BX96" s="27">
        <v>0</v>
      </c>
      <c r="BY96" s="27">
        <v>0</v>
      </c>
      <c r="BZ96" s="27">
        <v>0</v>
      </c>
      <c r="CA96" s="27">
        <v>0</v>
      </c>
      <c r="CB96" s="27">
        <v>9.08</v>
      </c>
      <c r="CC96" s="28"/>
      <c r="CD96" s="28"/>
      <c r="CE96" s="27">
        <v>12.6</v>
      </c>
      <c r="CG96" s="27">
        <v>15.92</v>
      </c>
      <c r="CH96" s="27">
        <v>8.3000000000000007</v>
      </c>
      <c r="CI96" s="27">
        <v>12.11</v>
      </c>
      <c r="CJ96" s="27">
        <v>369.83</v>
      </c>
      <c r="CK96" s="27">
        <v>365.4</v>
      </c>
      <c r="CL96" s="27">
        <v>367.62</v>
      </c>
      <c r="CM96" s="27">
        <v>9.36</v>
      </c>
      <c r="CN96" s="27">
        <v>4.76</v>
      </c>
      <c r="CO96" s="27">
        <v>7.06</v>
      </c>
      <c r="CP96" s="27">
        <v>0</v>
      </c>
      <c r="CQ96" s="27">
        <v>0.45</v>
      </c>
    </row>
    <row r="97" spans="1:95" s="15" customFormat="1" x14ac:dyDescent="0.25">
      <c r="A97" s="20" t="str">
        <f>"8/239"</f>
        <v>8/239</v>
      </c>
      <c r="B97" s="21" t="s">
        <v>128</v>
      </c>
      <c r="C97" s="22" t="str">
        <f>"110"</f>
        <v>110</v>
      </c>
      <c r="D97" s="22">
        <v>7.83</v>
      </c>
      <c r="E97" s="22">
        <v>6.44</v>
      </c>
      <c r="F97" s="22">
        <v>3.07</v>
      </c>
      <c r="G97" s="22">
        <v>1.02</v>
      </c>
      <c r="H97" s="22">
        <v>10.199999999999999</v>
      </c>
      <c r="I97" s="22">
        <v>99.68089999999998</v>
      </c>
      <c r="J97" s="22">
        <v>1.37</v>
      </c>
      <c r="K97" s="22">
        <v>0.65</v>
      </c>
      <c r="L97" s="22">
        <v>0</v>
      </c>
      <c r="M97" s="22">
        <v>0</v>
      </c>
      <c r="N97" s="22">
        <v>1.92</v>
      </c>
      <c r="O97" s="22">
        <v>7.71</v>
      </c>
      <c r="P97" s="22">
        <v>0.57999999999999996</v>
      </c>
      <c r="Q97" s="22">
        <v>0</v>
      </c>
      <c r="R97" s="22">
        <v>0</v>
      </c>
      <c r="S97" s="22">
        <v>0.23</v>
      </c>
      <c r="T97" s="22">
        <v>1.33</v>
      </c>
      <c r="U97" s="22">
        <v>75.010000000000005</v>
      </c>
      <c r="V97" s="22">
        <v>134.68</v>
      </c>
      <c r="W97" s="22">
        <v>22.52</v>
      </c>
      <c r="X97" s="22">
        <v>13.36</v>
      </c>
      <c r="Y97" s="22">
        <v>81.94</v>
      </c>
      <c r="Z97" s="22">
        <v>0.51</v>
      </c>
      <c r="AA97" s="22">
        <v>11.05</v>
      </c>
      <c r="AB97" s="22">
        <v>95</v>
      </c>
      <c r="AC97" s="22">
        <v>32.880000000000003</v>
      </c>
      <c r="AD97" s="22">
        <v>0.76</v>
      </c>
      <c r="AE97" s="22">
        <v>0.04</v>
      </c>
      <c r="AF97" s="22">
        <v>0.05</v>
      </c>
      <c r="AG97" s="22">
        <v>0.6</v>
      </c>
      <c r="AH97" s="22">
        <v>2.65</v>
      </c>
      <c r="AI97" s="22">
        <v>0.31</v>
      </c>
      <c r="AJ97" s="15">
        <v>0</v>
      </c>
      <c r="AK97" s="15">
        <v>42.36</v>
      </c>
      <c r="AL97" s="15">
        <v>35.299999999999997</v>
      </c>
      <c r="AM97" s="15">
        <v>66.260000000000005</v>
      </c>
      <c r="AN97" s="15">
        <v>24.82</v>
      </c>
      <c r="AO97" s="15">
        <v>15.24</v>
      </c>
      <c r="AP97" s="15">
        <v>25.62</v>
      </c>
      <c r="AQ97" s="15">
        <v>9.68</v>
      </c>
      <c r="AR97" s="15">
        <v>40.19</v>
      </c>
      <c r="AS97" s="15">
        <v>35.71</v>
      </c>
      <c r="AT97" s="15">
        <v>45.64</v>
      </c>
      <c r="AU97" s="15">
        <v>45.5</v>
      </c>
      <c r="AV97" s="15">
        <v>17.47</v>
      </c>
      <c r="AW97" s="15">
        <v>31.98</v>
      </c>
      <c r="AX97" s="15">
        <v>179.56</v>
      </c>
      <c r="AY97" s="15">
        <v>0</v>
      </c>
      <c r="AZ97" s="15">
        <v>53.53</v>
      </c>
      <c r="BA97" s="15">
        <v>37.67</v>
      </c>
      <c r="BB97" s="15">
        <v>26.71</v>
      </c>
      <c r="BC97" s="15">
        <v>15.38</v>
      </c>
      <c r="BD97" s="15">
        <v>0</v>
      </c>
      <c r="BE97" s="15">
        <v>0</v>
      </c>
      <c r="BF97" s="15">
        <v>0</v>
      </c>
      <c r="BG97" s="15">
        <v>0</v>
      </c>
      <c r="BH97" s="15">
        <v>0</v>
      </c>
      <c r="BI97" s="15">
        <v>0</v>
      </c>
      <c r="BJ97" s="15">
        <v>0</v>
      </c>
      <c r="BK97" s="15">
        <v>7.0000000000000007E-2</v>
      </c>
      <c r="BL97" s="15">
        <v>0</v>
      </c>
      <c r="BM97" s="15">
        <v>0.04</v>
      </c>
      <c r="BN97" s="15">
        <v>0</v>
      </c>
      <c r="BO97" s="15">
        <v>0.01</v>
      </c>
      <c r="BP97" s="15">
        <v>0</v>
      </c>
      <c r="BQ97" s="15">
        <v>0</v>
      </c>
      <c r="BR97" s="15">
        <v>0</v>
      </c>
      <c r="BS97" s="15">
        <v>0.24</v>
      </c>
      <c r="BT97" s="15">
        <v>0</v>
      </c>
      <c r="BU97" s="15">
        <v>0</v>
      </c>
      <c r="BV97" s="15">
        <v>0.56000000000000005</v>
      </c>
      <c r="BW97" s="15">
        <v>0</v>
      </c>
      <c r="BX97" s="15">
        <v>0</v>
      </c>
      <c r="BY97" s="15">
        <v>0</v>
      </c>
      <c r="BZ97" s="15">
        <v>0</v>
      </c>
      <c r="CA97" s="15">
        <v>0</v>
      </c>
      <c r="CB97" s="15">
        <v>109.21</v>
      </c>
      <c r="CC97" s="23"/>
      <c r="CD97" s="23"/>
      <c r="CE97" s="15">
        <v>26.88</v>
      </c>
      <c r="CG97" s="15">
        <v>85.57</v>
      </c>
      <c r="CH97" s="15">
        <v>18.670000000000002</v>
      </c>
      <c r="CI97" s="15">
        <v>52.12</v>
      </c>
      <c r="CJ97" s="15">
        <v>987.6</v>
      </c>
      <c r="CK97" s="15">
        <v>368.15</v>
      </c>
      <c r="CL97" s="15">
        <v>677.87</v>
      </c>
      <c r="CM97" s="15">
        <v>20.3</v>
      </c>
      <c r="CN97" s="15">
        <v>19.149999999999999</v>
      </c>
      <c r="CO97" s="15">
        <v>19.760000000000002</v>
      </c>
      <c r="CP97" s="15">
        <v>0</v>
      </c>
      <c r="CQ97" s="15">
        <v>0.42</v>
      </c>
    </row>
    <row r="98" spans="1:95" s="16" customFormat="1" x14ac:dyDescent="0.25">
      <c r="A98" s="29"/>
      <c r="B98" s="30" t="s">
        <v>146</v>
      </c>
      <c r="C98" s="31">
        <v>610</v>
      </c>
      <c r="D98" s="31">
        <v>20.47</v>
      </c>
      <c r="E98" s="31">
        <v>7.9</v>
      </c>
      <c r="F98" s="31">
        <v>12.05</v>
      </c>
      <c r="G98" s="31">
        <v>6</v>
      </c>
      <c r="H98" s="31">
        <v>96.78</v>
      </c>
      <c r="I98" s="31">
        <v>569.16</v>
      </c>
      <c r="J98" s="31">
        <v>4.97</v>
      </c>
      <c r="K98" s="31">
        <v>3.09</v>
      </c>
      <c r="L98" s="31">
        <v>0</v>
      </c>
      <c r="M98" s="31">
        <v>0</v>
      </c>
      <c r="N98" s="31">
        <v>21.34</v>
      </c>
      <c r="O98" s="31">
        <v>68.86</v>
      </c>
      <c r="P98" s="31">
        <v>6.59</v>
      </c>
      <c r="Q98" s="31">
        <v>0</v>
      </c>
      <c r="R98" s="31">
        <v>0</v>
      </c>
      <c r="S98" s="31">
        <v>0.74</v>
      </c>
      <c r="T98" s="31">
        <v>4.4000000000000004</v>
      </c>
      <c r="U98" s="31">
        <v>470.94</v>
      </c>
      <c r="V98" s="31">
        <v>456.46</v>
      </c>
      <c r="W98" s="31">
        <v>118.81</v>
      </c>
      <c r="X98" s="31">
        <v>63.27</v>
      </c>
      <c r="Y98" s="31">
        <v>248.8</v>
      </c>
      <c r="Z98" s="31">
        <v>3.01</v>
      </c>
      <c r="AA98" s="31">
        <v>31.85</v>
      </c>
      <c r="AB98" s="31">
        <v>6603.32</v>
      </c>
      <c r="AC98" s="31">
        <v>1168.43</v>
      </c>
      <c r="AD98" s="31">
        <v>3.95</v>
      </c>
      <c r="AE98" s="31">
        <v>0.22</v>
      </c>
      <c r="AF98" s="31">
        <v>0.2</v>
      </c>
      <c r="AG98" s="31">
        <v>1.99</v>
      </c>
      <c r="AH98" s="31">
        <v>6.04</v>
      </c>
      <c r="AI98" s="31">
        <v>3.28</v>
      </c>
      <c r="AJ98" s="16">
        <v>0</v>
      </c>
      <c r="AK98" s="16">
        <v>533.62</v>
      </c>
      <c r="AL98" s="16">
        <v>480.32</v>
      </c>
      <c r="AM98" s="16">
        <v>842.92</v>
      </c>
      <c r="AN98" s="16">
        <v>310.36</v>
      </c>
      <c r="AO98" s="16">
        <v>167.92</v>
      </c>
      <c r="AP98" s="16">
        <v>344.98</v>
      </c>
      <c r="AQ98" s="16">
        <v>120.63</v>
      </c>
      <c r="AR98" s="16">
        <v>569.70000000000005</v>
      </c>
      <c r="AS98" s="16">
        <v>411.78</v>
      </c>
      <c r="AT98" s="16">
        <v>482.59</v>
      </c>
      <c r="AU98" s="16">
        <v>535.54999999999995</v>
      </c>
      <c r="AV98" s="16">
        <v>220.65</v>
      </c>
      <c r="AW98" s="16">
        <v>417.36</v>
      </c>
      <c r="AX98" s="16">
        <v>3174.2</v>
      </c>
      <c r="AY98" s="16">
        <v>0</v>
      </c>
      <c r="AZ98" s="16">
        <v>990.21</v>
      </c>
      <c r="BA98" s="16">
        <v>521.54</v>
      </c>
      <c r="BB98" s="16">
        <v>294.41000000000003</v>
      </c>
      <c r="BC98" s="16">
        <v>222.4</v>
      </c>
      <c r="BD98" s="16">
        <v>0.11</v>
      </c>
      <c r="BE98" s="16">
        <v>0.05</v>
      </c>
      <c r="BF98" s="16">
        <v>0.03</v>
      </c>
      <c r="BG98" s="16">
        <v>0.06</v>
      </c>
      <c r="BH98" s="16">
        <v>7.0000000000000007E-2</v>
      </c>
      <c r="BI98" s="16">
        <v>0.32</v>
      </c>
      <c r="BJ98" s="16">
        <v>0</v>
      </c>
      <c r="BK98" s="16">
        <v>1.33</v>
      </c>
      <c r="BL98" s="16">
        <v>0</v>
      </c>
      <c r="BM98" s="16">
        <v>0.47</v>
      </c>
      <c r="BN98" s="16">
        <v>0.02</v>
      </c>
      <c r="BO98" s="16">
        <v>0.03</v>
      </c>
      <c r="BP98" s="16">
        <v>0</v>
      </c>
      <c r="BQ98" s="16">
        <v>0.06</v>
      </c>
      <c r="BR98" s="16">
        <v>0.1</v>
      </c>
      <c r="BS98" s="16">
        <v>1.85</v>
      </c>
      <c r="BT98" s="16">
        <v>0</v>
      </c>
      <c r="BU98" s="16">
        <v>0</v>
      </c>
      <c r="BV98" s="16">
        <v>3.16</v>
      </c>
      <c r="BW98" s="16">
        <v>0.04</v>
      </c>
      <c r="BX98" s="16">
        <v>0</v>
      </c>
      <c r="BY98" s="16">
        <v>0</v>
      </c>
      <c r="BZ98" s="16">
        <v>0</v>
      </c>
      <c r="CA98" s="16">
        <v>0</v>
      </c>
      <c r="CB98" s="16">
        <v>387.3</v>
      </c>
      <c r="CC98" s="13"/>
      <c r="CD98" s="13" t="e">
        <f>$I$98/#REF!*100</f>
        <v>#REF!</v>
      </c>
      <c r="CE98" s="16">
        <v>1132.4000000000001</v>
      </c>
      <c r="CG98" s="16">
        <v>118.09</v>
      </c>
      <c r="CH98" s="16">
        <v>39.94</v>
      </c>
      <c r="CI98" s="16">
        <v>79.02</v>
      </c>
      <c r="CJ98" s="16">
        <v>4585.53</v>
      </c>
      <c r="CK98" s="16">
        <v>1869.49</v>
      </c>
      <c r="CL98" s="16">
        <v>3227.51</v>
      </c>
      <c r="CM98" s="16">
        <v>90.22</v>
      </c>
      <c r="CN98" s="16">
        <v>62.95</v>
      </c>
      <c r="CO98" s="16">
        <v>76.62</v>
      </c>
      <c r="CP98" s="16">
        <v>11.8</v>
      </c>
      <c r="CQ98" s="16">
        <v>0.87</v>
      </c>
    </row>
    <row r="100" spans="1:95" x14ac:dyDescent="0.25">
      <c r="B100" s="35" t="s">
        <v>139</v>
      </c>
    </row>
    <row r="101" spans="1:95" x14ac:dyDescent="0.25">
      <c r="B101" s="18" t="s">
        <v>145</v>
      </c>
    </row>
    <row r="102" spans="1:95" s="27" customFormat="1" x14ac:dyDescent="0.25">
      <c r="A102" s="24" t="str">
        <f>"-"</f>
        <v>-</v>
      </c>
      <c r="B102" s="25" t="s">
        <v>101</v>
      </c>
      <c r="C102" s="26" t="str">
        <f>"30"</f>
        <v>30</v>
      </c>
      <c r="D102" s="26">
        <v>1.98</v>
      </c>
      <c r="E102" s="26">
        <v>0</v>
      </c>
      <c r="F102" s="26">
        <v>0.2</v>
      </c>
      <c r="G102" s="26">
        <v>0.2</v>
      </c>
      <c r="H102" s="26">
        <v>14.07</v>
      </c>
      <c r="I102" s="26">
        <v>67.170299999999997</v>
      </c>
      <c r="J102" s="26">
        <v>0</v>
      </c>
      <c r="K102" s="26">
        <v>0</v>
      </c>
      <c r="L102" s="26">
        <v>0</v>
      </c>
      <c r="M102" s="26">
        <v>0</v>
      </c>
      <c r="N102" s="26">
        <v>0.33</v>
      </c>
      <c r="O102" s="26">
        <v>13.68</v>
      </c>
      <c r="P102" s="26">
        <v>0.06</v>
      </c>
      <c r="Q102" s="26">
        <v>0</v>
      </c>
      <c r="R102" s="26">
        <v>0</v>
      </c>
      <c r="S102" s="26">
        <v>0</v>
      </c>
      <c r="T102" s="26">
        <v>0.54</v>
      </c>
      <c r="U102" s="26">
        <v>0</v>
      </c>
      <c r="V102" s="26">
        <v>0</v>
      </c>
      <c r="W102" s="26">
        <v>0</v>
      </c>
      <c r="X102" s="26">
        <v>0</v>
      </c>
      <c r="Y102" s="26">
        <v>0</v>
      </c>
      <c r="Z102" s="26">
        <v>0</v>
      </c>
      <c r="AA102" s="26">
        <v>0</v>
      </c>
      <c r="AB102" s="26">
        <v>0</v>
      </c>
      <c r="AC102" s="26">
        <v>0</v>
      </c>
      <c r="AD102" s="26">
        <v>0</v>
      </c>
      <c r="AE102" s="26">
        <v>0</v>
      </c>
      <c r="AF102" s="26">
        <v>0</v>
      </c>
      <c r="AG102" s="26">
        <v>0</v>
      </c>
      <c r="AH102" s="26">
        <v>0</v>
      </c>
      <c r="AI102" s="26">
        <v>0</v>
      </c>
      <c r="AJ102" s="27">
        <v>0</v>
      </c>
      <c r="AK102" s="27">
        <v>95.79</v>
      </c>
      <c r="AL102" s="27">
        <v>99.7</v>
      </c>
      <c r="AM102" s="27">
        <v>152.69</v>
      </c>
      <c r="AN102" s="27">
        <v>50.63</v>
      </c>
      <c r="AO102" s="27">
        <v>30.02</v>
      </c>
      <c r="AP102" s="27">
        <v>60.03</v>
      </c>
      <c r="AQ102" s="27">
        <v>22.71</v>
      </c>
      <c r="AR102" s="27">
        <v>108.58</v>
      </c>
      <c r="AS102" s="27">
        <v>67.34</v>
      </c>
      <c r="AT102" s="27">
        <v>93.96</v>
      </c>
      <c r="AU102" s="27">
        <v>77.52</v>
      </c>
      <c r="AV102" s="27">
        <v>40.72</v>
      </c>
      <c r="AW102" s="27">
        <v>72.040000000000006</v>
      </c>
      <c r="AX102" s="27">
        <v>602.39</v>
      </c>
      <c r="AY102" s="27">
        <v>0</v>
      </c>
      <c r="AZ102" s="27">
        <v>196.27</v>
      </c>
      <c r="BA102" s="27">
        <v>85.35</v>
      </c>
      <c r="BB102" s="27">
        <v>56.64</v>
      </c>
      <c r="BC102" s="27">
        <v>44.89</v>
      </c>
      <c r="BD102" s="27">
        <v>0</v>
      </c>
      <c r="BE102" s="27">
        <v>0</v>
      </c>
      <c r="BF102" s="27">
        <v>0</v>
      </c>
      <c r="BG102" s="27">
        <v>0</v>
      </c>
      <c r="BH102" s="27">
        <v>0</v>
      </c>
      <c r="BI102" s="27">
        <v>0</v>
      </c>
      <c r="BJ102" s="27">
        <v>0</v>
      </c>
      <c r="BK102" s="27">
        <v>0.02</v>
      </c>
      <c r="BL102" s="27">
        <v>0</v>
      </c>
      <c r="BM102" s="27">
        <v>0</v>
      </c>
      <c r="BN102" s="27">
        <v>0</v>
      </c>
      <c r="BO102" s="27">
        <v>0</v>
      </c>
      <c r="BP102" s="27">
        <v>0</v>
      </c>
      <c r="BQ102" s="27">
        <v>0</v>
      </c>
      <c r="BR102" s="27">
        <v>0</v>
      </c>
      <c r="BS102" s="27">
        <v>0.02</v>
      </c>
      <c r="BT102" s="27">
        <v>0</v>
      </c>
      <c r="BU102" s="27">
        <v>0</v>
      </c>
      <c r="BV102" s="27">
        <v>0.08</v>
      </c>
      <c r="BW102" s="27">
        <v>0</v>
      </c>
      <c r="BX102" s="27">
        <v>0</v>
      </c>
      <c r="BY102" s="27">
        <v>0</v>
      </c>
      <c r="BZ102" s="27">
        <v>0</v>
      </c>
      <c r="CA102" s="27">
        <v>0</v>
      </c>
      <c r="CB102" s="27">
        <v>11.73</v>
      </c>
      <c r="CC102" s="28"/>
      <c r="CD102" s="28"/>
      <c r="CE102" s="27">
        <v>0</v>
      </c>
      <c r="CG102" s="27">
        <v>0</v>
      </c>
      <c r="CH102" s="27">
        <v>0</v>
      </c>
      <c r="CI102" s="27">
        <v>0</v>
      </c>
      <c r="CJ102" s="27">
        <v>950</v>
      </c>
      <c r="CK102" s="27">
        <v>366</v>
      </c>
      <c r="CL102" s="27">
        <v>658</v>
      </c>
      <c r="CM102" s="27">
        <v>7.6</v>
      </c>
      <c r="CN102" s="27">
        <v>7.6</v>
      </c>
      <c r="CO102" s="27">
        <v>7.6</v>
      </c>
      <c r="CP102" s="27">
        <v>0</v>
      </c>
      <c r="CQ102" s="27">
        <v>0</v>
      </c>
    </row>
    <row r="103" spans="1:95" s="27" customFormat="1" x14ac:dyDescent="0.25">
      <c r="A103" s="24" t="str">
        <f>"-"</f>
        <v>-</v>
      </c>
      <c r="B103" s="25" t="s">
        <v>102</v>
      </c>
      <c r="C103" s="26" t="str">
        <f>"30"</f>
        <v>30</v>
      </c>
      <c r="D103" s="26">
        <v>1.98</v>
      </c>
      <c r="E103" s="26">
        <v>0</v>
      </c>
      <c r="F103" s="26">
        <v>0.36</v>
      </c>
      <c r="G103" s="26">
        <v>0.36</v>
      </c>
      <c r="H103" s="26">
        <v>12.51</v>
      </c>
      <c r="I103" s="26">
        <v>58.013999999999996</v>
      </c>
      <c r="J103" s="26">
        <v>0.06</v>
      </c>
      <c r="K103" s="26">
        <v>0</v>
      </c>
      <c r="L103" s="26">
        <v>0</v>
      </c>
      <c r="M103" s="26">
        <v>0</v>
      </c>
      <c r="N103" s="26">
        <v>0.36</v>
      </c>
      <c r="O103" s="26">
        <v>9.66</v>
      </c>
      <c r="P103" s="26">
        <v>2.4900000000000002</v>
      </c>
      <c r="Q103" s="26">
        <v>0</v>
      </c>
      <c r="R103" s="26">
        <v>0</v>
      </c>
      <c r="S103" s="26">
        <v>0.3</v>
      </c>
      <c r="T103" s="26">
        <v>0.75</v>
      </c>
      <c r="U103" s="26">
        <v>183</v>
      </c>
      <c r="V103" s="26">
        <v>73.5</v>
      </c>
      <c r="W103" s="26">
        <v>10.5</v>
      </c>
      <c r="X103" s="26">
        <v>14.1</v>
      </c>
      <c r="Y103" s="26">
        <v>47.4</v>
      </c>
      <c r="Z103" s="26">
        <v>1.17</v>
      </c>
      <c r="AA103" s="26">
        <v>0</v>
      </c>
      <c r="AB103" s="26">
        <v>1.5</v>
      </c>
      <c r="AC103" s="26">
        <v>0.3</v>
      </c>
      <c r="AD103" s="26">
        <v>0.42</v>
      </c>
      <c r="AE103" s="26">
        <v>0.05</v>
      </c>
      <c r="AF103" s="26">
        <v>0.02</v>
      </c>
      <c r="AG103" s="26">
        <v>0.21</v>
      </c>
      <c r="AH103" s="26">
        <v>0.6</v>
      </c>
      <c r="AI103" s="26">
        <v>0</v>
      </c>
      <c r="AJ103" s="27">
        <v>0</v>
      </c>
      <c r="AK103" s="27">
        <v>96.6</v>
      </c>
      <c r="AL103" s="27">
        <v>74.400000000000006</v>
      </c>
      <c r="AM103" s="27">
        <v>128.1</v>
      </c>
      <c r="AN103" s="27">
        <v>66.900000000000006</v>
      </c>
      <c r="AO103" s="27">
        <v>27.9</v>
      </c>
      <c r="AP103" s="27">
        <v>59.4</v>
      </c>
      <c r="AQ103" s="27">
        <v>24</v>
      </c>
      <c r="AR103" s="27">
        <v>111.3</v>
      </c>
      <c r="AS103" s="27">
        <v>89.1</v>
      </c>
      <c r="AT103" s="27">
        <v>87.3</v>
      </c>
      <c r="AU103" s="27">
        <v>139.19999999999999</v>
      </c>
      <c r="AV103" s="27">
        <v>37.200000000000003</v>
      </c>
      <c r="AW103" s="27">
        <v>93</v>
      </c>
      <c r="AX103" s="27">
        <v>467.7</v>
      </c>
      <c r="AY103" s="27">
        <v>0</v>
      </c>
      <c r="AZ103" s="27">
        <v>157.80000000000001</v>
      </c>
      <c r="BA103" s="27">
        <v>87.3</v>
      </c>
      <c r="BB103" s="27">
        <v>54</v>
      </c>
      <c r="BC103" s="27">
        <v>39</v>
      </c>
      <c r="BD103" s="27">
        <v>0</v>
      </c>
      <c r="BE103" s="27">
        <v>0</v>
      </c>
      <c r="BF103" s="27">
        <v>0</v>
      </c>
      <c r="BG103" s="27">
        <v>0</v>
      </c>
      <c r="BH103" s="27">
        <v>0</v>
      </c>
      <c r="BI103" s="27">
        <v>0</v>
      </c>
      <c r="BJ103" s="27">
        <v>0</v>
      </c>
      <c r="BK103" s="27">
        <v>0.04</v>
      </c>
      <c r="BL103" s="27">
        <v>0</v>
      </c>
      <c r="BM103" s="27">
        <v>0</v>
      </c>
      <c r="BN103" s="27">
        <v>0.01</v>
      </c>
      <c r="BO103" s="27">
        <v>0</v>
      </c>
      <c r="BP103" s="27">
        <v>0</v>
      </c>
      <c r="BQ103" s="27">
        <v>0</v>
      </c>
      <c r="BR103" s="27">
        <v>0</v>
      </c>
      <c r="BS103" s="27">
        <v>0.03</v>
      </c>
      <c r="BT103" s="27">
        <v>0</v>
      </c>
      <c r="BU103" s="27">
        <v>0</v>
      </c>
      <c r="BV103" s="27">
        <v>0.14000000000000001</v>
      </c>
      <c r="BW103" s="27">
        <v>0.02</v>
      </c>
      <c r="BX103" s="27">
        <v>0</v>
      </c>
      <c r="BY103" s="27">
        <v>0</v>
      </c>
      <c r="BZ103" s="27">
        <v>0</v>
      </c>
      <c r="CA103" s="27">
        <v>0</v>
      </c>
      <c r="CB103" s="27">
        <v>14.1</v>
      </c>
      <c r="CC103" s="28"/>
      <c r="CD103" s="28"/>
      <c r="CE103" s="27">
        <v>0.25</v>
      </c>
      <c r="CG103" s="27">
        <v>2</v>
      </c>
      <c r="CH103" s="27">
        <v>2</v>
      </c>
      <c r="CI103" s="27">
        <v>2</v>
      </c>
      <c r="CJ103" s="27">
        <v>380</v>
      </c>
      <c r="CK103" s="27">
        <v>146.4</v>
      </c>
      <c r="CL103" s="27">
        <v>263.2</v>
      </c>
      <c r="CM103" s="27">
        <v>3.8</v>
      </c>
      <c r="CN103" s="27">
        <v>3.16</v>
      </c>
      <c r="CO103" s="27">
        <v>3.48</v>
      </c>
      <c r="CP103" s="27">
        <v>0</v>
      </c>
      <c r="CQ103" s="27">
        <v>0</v>
      </c>
    </row>
    <row r="104" spans="1:95" s="27" customFormat="1" x14ac:dyDescent="0.25">
      <c r="A104" s="24" t="str">
        <f>"27/10"</f>
        <v>27/10</v>
      </c>
      <c r="B104" s="25" t="s">
        <v>110</v>
      </c>
      <c r="C104" s="26" t="str">
        <f>"200"</f>
        <v>200</v>
      </c>
      <c r="D104" s="26">
        <v>0.2</v>
      </c>
      <c r="E104" s="26">
        <v>0</v>
      </c>
      <c r="F104" s="26">
        <v>0.05</v>
      </c>
      <c r="G104" s="26">
        <v>0.05</v>
      </c>
      <c r="H104" s="26">
        <v>5.03</v>
      </c>
      <c r="I104" s="26">
        <v>20.17454</v>
      </c>
      <c r="J104" s="26">
        <v>0</v>
      </c>
      <c r="K104" s="26">
        <v>0</v>
      </c>
      <c r="L104" s="26">
        <v>0</v>
      </c>
      <c r="M104" s="26">
        <v>0</v>
      </c>
      <c r="N104" s="26">
        <v>4.93</v>
      </c>
      <c r="O104" s="26">
        <v>0</v>
      </c>
      <c r="P104" s="26">
        <v>0.1</v>
      </c>
      <c r="Q104" s="26">
        <v>0</v>
      </c>
      <c r="R104" s="26">
        <v>0</v>
      </c>
      <c r="S104" s="26">
        <v>0</v>
      </c>
      <c r="T104" s="26">
        <v>0.06</v>
      </c>
      <c r="U104" s="26">
        <v>0.05</v>
      </c>
      <c r="V104" s="26">
        <v>0.15</v>
      </c>
      <c r="W104" s="26">
        <v>0.15</v>
      </c>
      <c r="X104" s="26">
        <v>0</v>
      </c>
      <c r="Y104" s="26">
        <v>0</v>
      </c>
      <c r="Z104" s="26">
        <v>0.01</v>
      </c>
      <c r="AA104" s="26">
        <v>0</v>
      </c>
      <c r="AB104" s="26">
        <v>0</v>
      </c>
      <c r="AC104" s="26">
        <v>0</v>
      </c>
      <c r="AD104" s="26">
        <v>0</v>
      </c>
      <c r="AE104" s="26">
        <v>0</v>
      </c>
      <c r="AF104" s="26">
        <v>0</v>
      </c>
      <c r="AG104" s="26">
        <v>0</v>
      </c>
      <c r="AH104" s="26">
        <v>0</v>
      </c>
      <c r="AI104" s="26">
        <v>0</v>
      </c>
      <c r="AJ104" s="27">
        <v>0</v>
      </c>
      <c r="AK104" s="27">
        <v>0</v>
      </c>
      <c r="AL104" s="27">
        <v>0</v>
      </c>
      <c r="AM104" s="27">
        <v>0</v>
      </c>
      <c r="AN104" s="27">
        <v>0</v>
      </c>
      <c r="AO104" s="27">
        <v>0</v>
      </c>
      <c r="AP104" s="27">
        <v>0</v>
      </c>
      <c r="AQ104" s="27">
        <v>0</v>
      </c>
      <c r="AR104" s="27">
        <v>0</v>
      </c>
      <c r="AS104" s="27">
        <v>0</v>
      </c>
      <c r="AT104" s="27">
        <v>0</v>
      </c>
      <c r="AU104" s="27">
        <v>0</v>
      </c>
      <c r="AV104" s="27">
        <v>0</v>
      </c>
      <c r="AW104" s="27">
        <v>0</v>
      </c>
      <c r="AX104" s="27">
        <v>0</v>
      </c>
      <c r="AY104" s="27">
        <v>0</v>
      </c>
      <c r="AZ104" s="27">
        <v>0</v>
      </c>
      <c r="BA104" s="27">
        <v>0</v>
      </c>
      <c r="BB104" s="27">
        <v>0</v>
      </c>
      <c r="BC104" s="27">
        <v>0</v>
      </c>
      <c r="BD104" s="27">
        <v>0</v>
      </c>
      <c r="BE104" s="27">
        <v>0</v>
      </c>
      <c r="BF104" s="27">
        <v>0</v>
      </c>
      <c r="BG104" s="27">
        <v>0</v>
      </c>
      <c r="BH104" s="27">
        <v>0</v>
      </c>
      <c r="BI104" s="27">
        <v>0</v>
      </c>
      <c r="BJ104" s="27">
        <v>0</v>
      </c>
      <c r="BK104" s="27">
        <v>0</v>
      </c>
      <c r="BL104" s="27">
        <v>0</v>
      </c>
      <c r="BM104" s="27">
        <v>0</v>
      </c>
      <c r="BN104" s="27">
        <v>0</v>
      </c>
      <c r="BO104" s="27">
        <v>0</v>
      </c>
      <c r="BP104" s="27">
        <v>0</v>
      </c>
      <c r="BQ104" s="27">
        <v>0</v>
      </c>
      <c r="BR104" s="27">
        <v>0</v>
      </c>
      <c r="BS104" s="27">
        <v>0</v>
      </c>
      <c r="BT104" s="27">
        <v>0</v>
      </c>
      <c r="BU104" s="27">
        <v>0</v>
      </c>
      <c r="BV104" s="27">
        <v>0</v>
      </c>
      <c r="BW104" s="27">
        <v>0</v>
      </c>
      <c r="BX104" s="27">
        <v>0</v>
      </c>
      <c r="BY104" s="27">
        <v>0</v>
      </c>
      <c r="BZ104" s="27">
        <v>0</v>
      </c>
      <c r="CA104" s="27">
        <v>0</v>
      </c>
      <c r="CB104" s="27">
        <v>200.09</v>
      </c>
      <c r="CC104" s="28"/>
      <c r="CD104" s="28"/>
      <c r="CE104" s="27">
        <v>0</v>
      </c>
      <c r="CG104" s="27">
        <v>3.69</v>
      </c>
      <c r="CH104" s="27">
        <v>3.69</v>
      </c>
      <c r="CI104" s="27">
        <v>3.69</v>
      </c>
      <c r="CJ104" s="27">
        <v>398.25</v>
      </c>
      <c r="CK104" s="27">
        <v>156.6</v>
      </c>
      <c r="CL104" s="27">
        <v>277.43</v>
      </c>
      <c r="CM104" s="27">
        <v>39.61</v>
      </c>
      <c r="CN104" s="27">
        <v>23.41</v>
      </c>
      <c r="CO104" s="27">
        <v>31.51</v>
      </c>
      <c r="CP104" s="27">
        <v>5</v>
      </c>
      <c r="CQ104" s="27">
        <v>0</v>
      </c>
    </row>
    <row r="105" spans="1:95" s="27" customFormat="1" ht="31.5" customHeight="1" x14ac:dyDescent="0.25">
      <c r="A105" s="24" t="str">
        <f>"3/1"</f>
        <v>3/1</v>
      </c>
      <c r="B105" s="25" t="s">
        <v>104</v>
      </c>
      <c r="C105" s="26" t="str">
        <f>"60"</f>
        <v>60</v>
      </c>
      <c r="D105" s="26">
        <v>0.96</v>
      </c>
      <c r="E105" s="26">
        <v>0</v>
      </c>
      <c r="F105" s="26">
        <v>3.58</v>
      </c>
      <c r="G105" s="26">
        <v>3.58</v>
      </c>
      <c r="H105" s="26">
        <v>5.35</v>
      </c>
      <c r="I105" s="26">
        <v>54.938662799999996</v>
      </c>
      <c r="J105" s="26">
        <v>0.45</v>
      </c>
      <c r="K105" s="26">
        <v>2.34</v>
      </c>
      <c r="L105" s="26">
        <v>0</v>
      </c>
      <c r="M105" s="26">
        <v>0</v>
      </c>
      <c r="N105" s="26">
        <v>4.22</v>
      </c>
      <c r="O105" s="26">
        <v>0.05</v>
      </c>
      <c r="P105" s="26">
        <v>1.07</v>
      </c>
      <c r="Q105" s="26">
        <v>0</v>
      </c>
      <c r="R105" s="26">
        <v>0</v>
      </c>
      <c r="S105" s="26">
        <v>0.16</v>
      </c>
      <c r="T105" s="26">
        <v>0.67</v>
      </c>
      <c r="U105" s="26">
        <v>120.78</v>
      </c>
      <c r="V105" s="26">
        <v>160.6</v>
      </c>
      <c r="W105" s="26">
        <v>26.82</v>
      </c>
      <c r="X105" s="26">
        <v>8.6300000000000008</v>
      </c>
      <c r="Y105" s="26">
        <v>16.88</v>
      </c>
      <c r="Z105" s="26">
        <v>0.33</v>
      </c>
      <c r="AA105" s="26">
        <v>0</v>
      </c>
      <c r="AB105" s="26">
        <v>10.7</v>
      </c>
      <c r="AC105" s="26">
        <v>1.64</v>
      </c>
      <c r="AD105" s="26">
        <v>1.64</v>
      </c>
      <c r="AE105" s="26">
        <v>0.02</v>
      </c>
      <c r="AF105" s="26">
        <v>0.02</v>
      </c>
      <c r="AG105" s="26">
        <v>0.37</v>
      </c>
      <c r="AH105" s="26">
        <v>0.49</v>
      </c>
      <c r="AI105" s="26">
        <v>24.08</v>
      </c>
      <c r="AJ105" s="27">
        <v>0</v>
      </c>
      <c r="AK105" s="27">
        <v>31.03</v>
      </c>
      <c r="AL105" s="27">
        <v>26.75</v>
      </c>
      <c r="AM105" s="27">
        <v>34.25</v>
      </c>
      <c r="AN105" s="27">
        <v>32.64</v>
      </c>
      <c r="AO105" s="27">
        <v>11.77</v>
      </c>
      <c r="AP105" s="27">
        <v>24.08</v>
      </c>
      <c r="AQ105" s="27">
        <v>5.35</v>
      </c>
      <c r="AR105" s="27">
        <v>29.96</v>
      </c>
      <c r="AS105" s="27">
        <v>37.99</v>
      </c>
      <c r="AT105" s="27">
        <v>45.48</v>
      </c>
      <c r="AU105" s="27">
        <v>92.03</v>
      </c>
      <c r="AV105" s="27">
        <v>14.98</v>
      </c>
      <c r="AW105" s="27">
        <v>25.15</v>
      </c>
      <c r="AX105" s="27">
        <v>147.15</v>
      </c>
      <c r="AY105" s="27">
        <v>0</v>
      </c>
      <c r="AZ105" s="27">
        <v>31.57</v>
      </c>
      <c r="BA105" s="27">
        <v>31.57</v>
      </c>
      <c r="BB105" s="27">
        <v>26.75</v>
      </c>
      <c r="BC105" s="27">
        <v>10.7</v>
      </c>
      <c r="BD105" s="27">
        <v>0</v>
      </c>
      <c r="BE105" s="27">
        <v>0</v>
      </c>
      <c r="BF105" s="27">
        <v>0</v>
      </c>
      <c r="BG105" s="27">
        <v>0</v>
      </c>
      <c r="BH105" s="27">
        <v>0</v>
      </c>
      <c r="BI105" s="27">
        <v>0</v>
      </c>
      <c r="BJ105" s="27">
        <v>0</v>
      </c>
      <c r="BK105" s="27">
        <v>0.22</v>
      </c>
      <c r="BL105" s="27">
        <v>0</v>
      </c>
      <c r="BM105" s="27">
        <v>0.14000000000000001</v>
      </c>
      <c r="BN105" s="27">
        <v>0.01</v>
      </c>
      <c r="BO105" s="27">
        <v>0.02</v>
      </c>
      <c r="BP105" s="27">
        <v>0</v>
      </c>
      <c r="BQ105" s="27">
        <v>0</v>
      </c>
      <c r="BR105" s="27">
        <v>0</v>
      </c>
      <c r="BS105" s="27">
        <v>0.84</v>
      </c>
      <c r="BT105" s="27">
        <v>0</v>
      </c>
      <c r="BU105" s="27">
        <v>0</v>
      </c>
      <c r="BV105" s="27">
        <v>2.08</v>
      </c>
      <c r="BW105" s="27">
        <v>0</v>
      </c>
      <c r="BX105" s="27">
        <v>0</v>
      </c>
      <c r="BY105" s="27">
        <v>0</v>
      </c>
      <c r="BZ105" s="27">
        <v>0</v>
      </c>
      <c r="CA105" s="27">
        <v>0</v>
      </c>
      <c r="CB105" s="27">
        <v>49.36</v>
      </c>
      <c r="CC105" s="28"/>
      <c r="CD105" s="28"/>
      <c r="CE105" s="27">
        <v>1.78</v>
      </c>
      <c r="CG105" s="27">
        <v>16.55</v>
      </c>
      <c r="CH105" s="27">
        <v>7.16</v>
      </c>
      <c r="CI105" s="27">
        <v>11.85</v>
      </c>
      <c r="CJ105" s="27">
        <v>487.6</v>
      </c>
      <c r="CK105" s="27">
        <v>116.75</v>
      </c>
      <c r="CL105" s="27">
        <v>302.18</v>
      </c>
      <c r="CM105" s="27">
        <v>8.9499999999999993</v>
      </c>
      <c r="CN105" s="27">
        <v>8.65</v>
      </c>
      <c r="CO105" s="27">
        <v>8.8000000000000007</v>
      </c>
      <c r="CP105" s="27">
        <v>1.8</v>
      </c>
      <c r="CQ105" s="27">
        <v>0.3</v>
      </c>
    </row>
    <row r="106" spans="1:95" s="15" customFormat="1" ht="18" customHeight="1" x14ac:dyDescent="0.25">
      <c r="A106" s="20" t="str">
        <f>"4/9"</f>
        <v>4/9</v>
      </c>
      <c r="B106" s="21" t="s">
        <v>105</v>
      </c>
      <c r="C106" s="22" t="str">
        <f>"220"</f>
        <v>220</v>
      </c>
      <c r="D106" s="22">
        <v>19.77</v>
      </c>
      <c r="E106" s="22">
        <v>16.29</v>
      </c>
      <c r="F106" s="22">
        <v>21.55</v>
      </c>
      <c r="G106" s="22">
        <v>7.82</v>
      </c>
      <c r="H106" s="22">
        <v>41.33</v>
      </c>
      <c r="I106" s="22">
        <v>437.587898</v>
      </c>
      <c r="J106" s="22">
        <v>5.77</v>
      </c>
      <c r="K106" s="22">
        <v>6.44</v>
      </c>
      <c r="L106" s="22">
        <v>0</v>
      </c>
      <c r="M106" s="22">
        <v>0</v>
      </c>
      <c r="N106" s="22">
        <v>1.97</v>
      </c>
      <c r="O106" s="22">
        <v>37.24</v>
      </c>
      <c r="P106" s="22">
        <v>2.12</v>
      </c>
      <c r="Q106" s="22">
        <v>0</v>
      </c>
      <c r="R106" s="22">
        <v>0</v>
      </c>
      <c r="S106" s="22">
        <v>0.06</v>
      </c>
      <c r="T106" s="22">
        <v>1.81</v>
      </c>
      <c r="U106" s="22">
        <v>149.4</v>
      </c>
      <c r="V106" s="22">
        <v>157.04</v>
      </c>
      <c r="W106" s="22">
        <v>22.36</v>
      </c>
      <c r="X106" s="22">
        <v>37.130000000000003</v>
      </c>
      <c r="Y106" s="22">
        <v>177.49</v>
      </c>
      <c r="Z106" s="22">
        <v>1.82</v>
      </c>
      <c r="AA106" s="22">
        <v>34.799999999999997</v>
      </c>
      <c r="AB106" s="22">
        <v>1461.94</v>
      </c>
      <c r="AC106" s="22">
        <v>313.60000000000002</v>
      </c>
      <c r="AD106" s="22">
        <v>5.13</v>
      </c>
      <c r="AE106" s="22">
        <v>7.0000000000000007E-2</v>
      </c>
      <c r="AF106" s="22">
        <v>0.11</v>
      </c>
      <c r="AG106" s="22">
        <v>6.89</v>
      </c>
      <c r="AH106" s="22">
        <v>14.3</v>
      </c>
      <c r="AI106" s="22">
        <v>1.02</v>
      </c>
      <c r="AJ106" s="15">
        <v>0</v>
      </c>
      <c r="AK106" s="15">
        <v>982.5</v>
      </c>
      <c r="AL106" s="15">
        <v>775.61</v>
      </c>
      <c r="AM106" s="15">
        <v>1553.28</v>
      </c>
      <c r="AN106" s="15">
        <v>1538.51</v>
      </c>
      <c r="AO106" s="15">
        <v>496</v>
      </c>
      <c r="AP106" s="15">
        <v>878.92</v>
      </c>
      <c r="AQ106" s="15">
        <v>309.02999999999997</v>
      </c>
      <c r="AR106" s="15">
        <v>839.19</v>
      </c>
      <c r="AS106" s="15">
        <v>1217.1600000000001</v>
      </c>
      <c r="AT106" s="15">
        <v>1335.08</v>
      </c>
      <c r="AU106" s="15">
        <v>1722.44</v>
      </c>
      <c r="AV106" s="15">
        <v>514.58000000000004</v>
      </c>
      <c r="AW106" s="15">
        <v>1379.83</v>
      </c>
      <c r="AX106" s="15">
        <v>2886.73</v>
      </c>
      <c r="AY106" s="15">
        <v>135.13999999999999</v>
      </c>
      <c r="AZ106" s="15">
        <v>939.74</v>
      </c>
      <c r="BA106" s="15">
        <v>923.96</v>
      </c>
      <c r="BB106" s="15">
        <v>708.85</v>
      </c>
      <c r="BC106" s="15">
        <v>264.70999999999998</v>
      </c>
      <c r="BD106" s="15">
        <v>0</v>
      </c>
      <c r="BE106" s="15">
        <v>0</v>
      </c>
      <c r="BF106" s="15">
        <v>0</v>
      </c>
      <c r="BG106" s="15">
        <v>0</v>
      </c>
      <c r="BH106" s="15">
        <v>0</v>
      </c>
      <c r="BI106" s="15">
        <v>0</v>
      </c>
      <c r="BJ106" s="15">
        <v>0</v>
      </c>
      <c r="BK106" s="15">
        <v>0.53</v>
      </c>
      <c r="BL106" s="15">
        <v>0</v>
      </c>
      <c r="BM106" s="15">
        <v>0.32</v>
      </c>
      <c r="BN106" s="15">
        <v>0.02</v>
      </c>
      <c r="BO106" s="15">
        <v>0.05</v>
      </c>
      <c r="BP106" s="15">
        <v>0</v>
      </c>
      <c r="BQ106" s="15">
        <v>0</v>
      </c>
      <c r="BR106" s="15">
        <v>0</v>
      </c>
      <c r="BS106" s="15">
        <v>1.88</v>
      </c>
      <c r="BT106" s="15">
        <v>0</v>
      </c>
      <c r="BU106" s="15">
        <v>0</v>
      </c>
      <c r="BV106" s="15">
        <v>4.46</v>
      </c>
      <c r="BW106" s="15">
        <v>0</v>
      </c>
      <c r="BX106" s="15">
        <v>0</v>
      </c>
      <c r="BY106" s="15">
        <v>0</v>
      </c>
      <c r="BZ106" s="15">
        <v>0</v>
      </c>
      <c r="CA106" s="15">
        <v>0</v>
      </c>
      <c r="CB106" s="15">
        <v>194.17</v>
      </c>
      <c r="CC106" s="23"/>
      <c r="CD106" s="23"/>
      <c r="CE106" s="15">
        <v>278.45999999999998</v>
      </c>
      <c r="CG106" s="15">
        <v>24.4</v>
      </c>
      <c r="CH106" s="15">
        <v>12.33</v>
      </c>
      <c r="CI106" s="15">
        <v>18.36</v>
      </c>
      <c r="CJ106" s="15">
        <v>4775.33</v>
      </c>
      <c r="CK106" s="15">
        <v>2747.81</v>
      </c>
      <c r="CL106" s="15">
        <v>3761.57</v>
      </c>
      <c r="CM106" s="15">
        <v>24.79</v>
      </c>
      <c r="CN106" s="15">
        <v>15.75</v>
      </c>
      <c r="CO106" s="15">
        <v>20.27</v>
      </c>
      <c r="CP106" s="15">
        <v>0</v>
      </c>
      <c r="CQ106" s="15">
        <v>0.44</v>
      </c>
    </row>
    <row r="107" spans="1:95" s="16" customFormat="1" x14ac:dyDescent="0.25">
      <c r="A107" s="29"/>
      <c r="B107" s="30" t="s">
        <v>146</v>
      </c>
      <c r="C107" s="31">
        <v>540</v>
      </c>
      <c r="D107" s="31">
        <v>24.89</v>
      </c>
      <c r="E107" s="31">
        <v>16.29</v>
      </c>
      <c r="F107" s="31">
        <v>25.73</v>
      </c>
      <c r="G107" s="31">
        <v>12.01</v>
      </c>
      <c r="H107" s="31">
        <v>78.290000000000006</v>
      </c>
      <c r="I107" s="31">
        <v>637.89</v>
      </c>
      <c r="J107" s="31">
        <v>6.28</v>
      </c>
      <c r="K107" s="31">
        <v>8.7799999999999994</v>
      </c>
      <c r="L107" s="31">
        <v>0</v>
      </c>
      <c r="M107" s="31">
        <v>0</v>
      </c>
      <c r="N107" s="31">
        <v>11.81</v>
      </c>
      <c r="O107" s="31">
        <v>60.64</v>
      </c>
      <c r="P107" s="31">
        <v>5.84</v>
      </c>
      <c r="Q107" s="31">
        <v>0</v>
      </c>
      <c r="R107" s="31">
        <v>0</v>
      </c>
      <c r="S107" s="31">
        <v>0.52</v>
      </c>
      <c r="T107" s="31">
        <v>3.83</v>
      </c>
      <c r="U107" s="31">
        <v>453.23</v>
      </c>
      <c r="V107" s="31">
        <v>391.29</v>
      </c>
      <c r="W107" s="31">
        <v>59.82</v>
      </c>
      <c r="X107" s="31">
        <v>59.85</v>
      </c>
      <c r="Y107" s="31">
        <v>241.77</v>
      </c>
      <c r="Z107" s="31">
        <v>3.34</v>
      </c>
      <c r="AA107" s="31">
        <v>34.799999999999997</v>
      </c>
      <c r="AB107" s="31">
        <v>1474.15</v>
      </c>
      <c r="AC107" s="31">
        <v>315.52999999999997</v>
      </c>
      <c r="AD107" s="31">
        <v>7.18</v>
      </c>
      <c r="AE107" s="31">
        <v>0.14000000000000001</v>
      </c>
      <c r="AF107" s="31">
        <v>0.15</v>
      </c>
      <c r="AG107" s="31">
        <v>7.48</v>
      </c>
      <c r="AH107" s="31">
        <v>15.39</v>
      </c>
      <c r="AI107" s="31">
        <v>25.09</v>
      </c>
      <c r="AJ107" s="16">
        <v>0</v>
      </c>
      <c r="AK107" s="16">
        <v>1205.92</v>
      </c>
      <c r="AL107" s="16">
        <v>976.47</v>
      </c>
      <c r="AM107" s="16">
        <v>1868.31</v>
      </c>
      <c r="AN107" s="16">
        <v>1688.68</v>
      </c>
      <c r="AO107" s="16">
        <v>565.69000000000005</v>
      </c>
      <c r="AP107" s="16">
        <v>1022.43</v>
      </c>
      <c r="AQ107" s="16">
        <v>361.09</v>
      </c>
      <c r="AR107" s="16">
        <v>1089.03</v>
      </c>
      <c r="AS107" s="16">
        <v>1411.59</v>
      </c>
      <c r="AT107" s="16">
        <v>1561.82</v>
      </c>
      <c r="AU107" s="16">
        <v>2031.19</v>
      </c>
      <c r="AV107" s="16">
        <v>607.48</v>
      </c>
      <c r="AW107" s="16">
        <v>1570.02</v>
      </c>
      <c r="AX107" s="16">
        <v>4103.97</v>
      </c>
      <c r="AY107" s="16">
        <v>135.13999999999999</v>
      </c>
      <c r="AZ107" s="16">
        <v>1325.38</v>
      </c>
      <c r="BA107" s="16">
        <v>1128.17</v>
      </c>
      <c r="BB107" s="16">
        <v>846.24</v>
      </c>
      <c r="BC107" s="16">
        <v>359.31</v>
      </c>
      <c r="BD107" s="16">
        <v>0</v>
      </c>
      <c r="BE107" s="16">
        <v>0</v>
      </c>
      <c r="BF107" s="16">
        <v>0</v>
      </c>
      <c r="BG107" s="16">
        <v>0</v>
      </c>
      <c r="BH107" s="16">
        <v>0</v>
      </c>
      <c r="BI107" s="16">
        <v>0</v>
      </c>
      <c r="BJ107" s="16">
        <v>0</v>
      </c>
      <c r="BK107" s="16">
        <v>0.82</v>
      </c>
      <c r="BL107" s="16">
        <v>0</v>
      </c>
      <c r="BM107" s="16">
        <v>0.47</v>
      </c>
      <c r="BN107" s="16">
        <v>0.04</v>
      </c>
      <c r="BO107" s="16">
        <v>0.08</v>
      </c>
      <c r="BP107" s="16">
        <v>0</v>
      </c>
      <c r="BQ107" s="16">
        <v>0</v>
      </c>
      <c r="BR107" s="16">
        <v>0.01</v>
      </c>
      <c r="BS107" s="16">
        <v>2.77</v>
      </c>
      <c r="BT107" s="16">
        <v>0</v>
      </c>
      <c r="BU107" s="16">
        <v>0</v>
      </c>
      <c r="BV107" s="16">
        <v>6.77</v>
      </c>
      <c r="BW107" s="16">
        <v>0.03</v>
      </c>
      <c r="BX107" s="16">
        <v>0</v>
      </c>
      <c r="BY107" s="16">
        <v>0</v>
      </c>
      <c r="BZ107" s="16">
        <v>0</v>
      </c>
      <c r="CA107" s="16">
        <v>0</v>
      </c>
      <c r="CB107" s="16">
        <v>469.45</v>
      </c>
      <c r="CC107" s="13"/>
      <c r="CD107" s="13" t="e">
        <f>$I$107/#REF!*100</f>
        <v>#REF!</v>
      </c>
      <c r="CE107" s="16">
        <v>280.49</v>
      </c>
      <c r="CG107" s="16">
        <v>46.63</v>
      </c>
      <c r="CH107" s="16">
        <v>25.18</v>
      </c>
      <c r="CI107" s="16">
        <v>35.9</v>
      </c>
      <c r="CJ107" s="16">
        <v>6991.18</v>
      </c>
      <c r="CK107" s="16">
        <v>3533.56</v>
      </c>
      <c r="CL107" s="16">
        <v>5262.37</v>
      </c>
      <c r="CM107" s="16">
        <v>84.75</v>
      </c>
      <c r="CN107" s="16">
        <v>58.57</v>
      </c>
      <c r="CO107" s="16">
        <v>71.66</v>
      </c>
      <c r="CP107" s="16">
        <v>6.8</v>
      </c>
      <c r="CQ107" s="16">
        <v>0.74</v>
      </c>
    </row>
    <row r="109" spans="1:95" x14ac:dyDescent="0.25">
      <c r="B109" s="35" t="s">
        <v>140</v>
      </c>
    </row>
    <row r="110" spans="1:95" x14ac:dyDescent="0.25">
      <c r="B110" s="18" t="s">
        <v>145</v>
      </c>
    </row>
    <row r="111" spans="1:95" s="27" customFormat="1" x14ac:dyDescent="0.25">
      <c r="A111" s="24" t="str">
        <f>"-"</f>
        <v>-</v>
      </c>
      <c r="B111" s="25" t="s">
        <v>101</v>
      </c>
      <c r="C111" s="26" t="str">
        <f>"30"</f>
        <v>30</v>
      </c>
      <c r="D111" s="26">
        <v>1.98</v>
      </c>
      <c r="E111" s="26">
        <v>0</v>
      </c>
      <c r="F111" s="26">
        <v>0.2</v>
      </c>
      <c r="G111" s="26">
        <v>0.2</v>
      </c>
      <c r="H111" s="26">
        <v>14.07</v>
      </c>
      <c r="I111" s="26">
        <v>67.170299999999997</v>
      </c>
      <c r="J111" s="26">
        <v>0</v>
      </c>
      <c r="K111" s="26">
        <v>0</v>
      </c>
      <c r="L111" s="26">
        <v>0</v>
      </c>
      <c r="M111" s="26">
        <v>0</v>
      </c>
      <c r="N111" s="26">
        <v>0.33</v>
      </c>
      <c r="O111" s="26">
        <v>13.68</v>
      </c>
      <c r="P111" s="26">
        <v>0.06</v>
      </c>
      <c r="Q111" s="26">
        <v>0</v>
      </c>
      <c r="R111" s="26">
        <v>0</v>
      </c>
      <c r="S111" s="26">
        <v>0</v>
      </c>
      <c r="T111" s="26">
        <v>0.54</v>
      </c>
      <c r="U111" s="26">
        <v>0</v>
      </c>
      <c r="V111" s="26">
        <v>0</v>
      </c>
      <c r="W111" s="26">
        <v>0</v>
      </c>
      <c r="X111" s="26">
        <v>0</v>
      </c>
      <c r="Y111" s="26">
        <v>0</v>
      </c>
      <c r="Z111" s="26">
        <v>0</v>
      </c>
      <c r="AA111" s="26">
        <v>0</v>
      </c>
      <c r="AB111" s="26">
        <v>0</v>
      </c>
      <c r="AC111" s="26">
        <v>0</v>
      </c>
      <c r="AD111" s="26">
        <v>0</v>
      </c>
      <c r="AE111" s="26">
        <v>0</v>
      </c>
      <c r="AF111" s="26">
        <v>0</v>
      </c>
      <c r="AG111" s="26">
        <v>0</v>
      </c>
      <c r="AH111" s="26">
        <v>0</v>
      </c>
      <c r="AI111" s="26">
        <v>0</v>
      </c>
      <c r="AJ111" s="27">
        <v>0</v>
      </c>
      <c r="AK111" s="27">
        <v>95.79</v>
      </c>
      <c r="AL111" s="27">
        <v>99.7</v>
      </c>
      <c r="AM111" s="27">
        <v>152.69</v>
      </c>
      <c r="AN111" s="27">
        <v>50.63</v>
      </c>
      <c r="AO111" s="27">
        <v>30.02</v>
      </c>
      <c r="AP111" s="27">
        <v>60.03</v>
      </c>
      <c r="AQ111" s="27">
        <v>22.71</v>
      </c>
      <c r="AR111" s="27">
        <v>108.58</v>
      </c>
      <c r="AS111" s="27">
        <v>67.34</v>
      </c>
      <c r="AT111" s="27">
        <v>93.96</v>
      </c>
      <c r="AU111" s="27">
        <v>77.52</v>
      </c>
      <c r="AV111" s="27">
        <v>40.72</v>
      </c>
      <c r="AW111" s="27">
        <v>72.040000000000006</v>
      </c>
      <c r="AX111" s="27">
        <v>602.39</v>
      </c>
      <c r="AY111" s="27">
        <v>0</v>
      </c>
      <c r="AZ111" s="27">
        <v>196.27</v>
      </c>
      <c r="BA111" s="27">
        <v>85.35</v>
      </c>
      <c r="BB111" s="27">
        <v>56.64</v>
      </c>
      <c r="BC111" s="27">
        <v>44.89</v>
      </c>
      <c r="BD111" s="27">
        <v>0</v>
      </c>
      <c r="BE111" s="27">
        <v>0</v>
      </c>
      <c r="BF111" s="27">
        <v>0</v>
      </c>
      <c r="BG111" s="27">
        <v>0</v>
      </c>
      <c r="BH111" s="27">
        <v>0</v>
      </c>
      <c r="BI111" s="27">
        <v>0</v>
      </c>
      <c r="BJ111" s="27">
        <v>0</v>
      </c>
      <c r="BK111" s="27">
        <v>0.02</v>
      </c>
      <c r="BL111" s="27">
        <v>0</v>
      </c>
      <c r="BM111" s="27">
        <v>0</v>
      </c>
      <c r="BN111" s="27">
        <v>0</v>
      </c>
      <c r="BO111" s="27">
        <v>0</v>
      </c>
      <c r="BP111" s="27">
        <v>0</v>
      </c>
      <c r="BQ111" s="27">
        <v>0</v>
      </c>
      <c r="BR111" s="27">
        <v>0</v>
      </c>
      <c r="BS111" s="27">
        <v>0.02</v>
      </c>
      <c r="BT111" s="27">
        <v>0</v>
      </c>
      <c r="BU111" s="27">
        <v>0</v>
      </c>
      <c r="BV111" s="27">
        <v>0.08</v>
      </c>
      <c r="BW111" s="27">
        <v>0</v>
      </c>
      <c r="BX111" s="27">
        <v>0</v>
      </c>
      <c r="BY111" s="27">
        <v>0</v>
      </c>
      <c r="BZ111" s="27">
        <v>0</v>
      </c>
      <c r="CA111" s="27">
        <v>0</v>
      </c>
      <c r="CB111" s="27">
        <v>11.73</v>
      </c>
      <c r="CC111" s="28"/>
      <c r="CD111" s="28"/>
      <c r="CE111" s="27">
        <v>0</v>
      </c>
      <c r="CG111" s="27">
        <v>0</v>
      </c>
      <c r="CH111" s="27">
        <v>0</v>
      </c>
      <c r="CI111" s="27">
        <v>0</v>
      </c>
      <c r="CJ111" s="27">
        <v>950</v>
      </c>
      <c r="CK111" s="27">
        <v>366</v>
      </c>
      <c r="CL111" s="27">
        <v>658</v>
      </c>
      <c r="CM111" s="27">
        <v>7.6</v>
      </c>
      <c r="CN111" s="27">
        <v>7.6</v>
      </c>
      <c r="CO111" s="27">
        <v>7.6</v>
      </c>
      <c r="CP111" s="27">
        <v>0</v>
      </c>
      <c r="CQ111" s="27">
        <v>0</v>
      </c>
    </row>
    <row r="112" spans="1:95" s="27" customFormat="1" x14ac:dyDescent="0.25">
      <c r="A112" s="24" t="str">
        <f>"-"</f>
        <v>-</v>
      </c>
      <c r="B112" s="25" t="s">
        <v>102</v>
      </c>
      <c r="C112" s="26" t="str">
        <f>"30"</f>
        <v>30</v>
      </c>
      <c r="D112" s="26">
        <v>1.98</v>
      </c>
      <c r="E112" s="26">
        <v>0</v>
      </c>
      <c r="F112" s="26">
        <v>0.36</v>
      </c>
      <c r="G112" s="26">
        <v>0.36</v>
      </c>
      <c r="H112" s="26">
        <v>12.51</v>
      </c>
      <c r="I112" s="26">
        <v>58.013999999999996</v>
      </c>
      <c r="J112" s="26">
        <v>0.06</v>
      </c>
      <c r="K112" s="26">
        <v>0</v>
      </c>
      <c r="L112" s="26">
        <v>0</v>
      </c>
      <c r="M112" s="26">
        <v>0</v>
      </c>
      <c r="N112" s="26">
        <v>0.36</v>
      </c>
      <c r="O112" s="26">
        <v>9.66</v>
      </c>
      <c r="P112" s="26">
        <v>2.4900000000000002</v>
      </c>
      <c r="Q112" s="26">
        <v>0</v>
      </c>
      <c r="R112" s="26">
        <v>0</v>
      </c>
      <c r="S112" s="26">
        <v>0.3</v>
      </c>
      <c r="T112" s="26">
        <v>0.75</v>
      </c>
      <c r="U112" s="26">
        <v>183</v>
      </c>
      <c r="V112" s="26">
        <v>73.5</v>
      </c>
      <c r="W112" s="26">
        <v>10.5</v>
      </c>
      <c r="X112" s="26">
        <v>14.1</v>
      </c>
      <c r="Y112" s="26">
        <v>47.4</v>
      </c>
      <c r="Z112" s="26">
        <v>1.17</v>
      </c>
      <c r="AA112" s="26">
        <v>0</v>
      </c>
      <c r="AB112" s="26">
        <v>1.5</v>
      </c>
      <c r="AC112" s="26">
        <v>0.3</v>
      </c>
      <c r="AD112" s="26">
        <v>0.42</v>
      </c>
      <c r="AE112" s="26">
        <v>0.05</v>
      </c>
      <c r="AF112" s="26">
        <v>0.02</v>
      </c>
      <c r="AG112" s="26">
        <v>0.21</v>
      </c>
      <c r="AH112" s="26">
        <v>0.6</v>
      </c>
      <c r="AI112" s="26">
        <v>0</v>
      </c>
      <c r="AJ112" s="27">
        <v>0</v>
      </c>
      <c r="AK112" s="27">
        <v>96.6</v>
      </c>
      <c r="AL112" s="27">
        <v>74.400000000000006</v>
      </c>
      <c r="AM112" s="27">
        <v>128.1</v>
      </c>
      <c r="AN112" s="27">
        <v>66.900000000000006</v>
      </c>
      <c r="AO112" s="27">
        <v>27.9</v>
      </c>
      <c r="AP112" s="27">
        <v>59.4</v>
      </c>
      <c r="AQ112" s="27">
        <v>24</v>
      </c>
      <c r="AR112" s="27">
        <v>111.3</v>
      </c>
      <c r="AS112" s="27">
        <v>89.1</v>
      </c>
      <c r="AT112" s="27">
        <v>87.3</v>
      </c>
      <c r="AU112" s="27">
        <v>139.19999999999999</v>
      </c>
      <c r="AV112" s="27">
        <v>37.200000000000003</v>
      </c>
      <c r="AW112" s="27">
        <v>93</v>
      </c>
      <c r="AX112" s="27">
        <v>467.7</v>
      </c>
      <c r="AY112" s="27">
        <v>0</v>
      </c>
      <c r="AZ112" s="27">
        <v>157.80000000000001</v>
      </c>
      <c r="BA112" s="27">
        <v>87.3</v>
      </c>
      <c r="BB112" s="27">
        <v>54</v>
      </c>
      <c r="BC112" s="27">
        <v>39</v>
      </c>
      <c r="BD112" s="27">
        <v>0</v>
      </c>
      <c r="BE112" s="27">
        <v>0</v>
      </c>
      <c r="BF112" s="27">
        <v>0</v>
      </c>
      <c r="BG112" s="27">
        <v>0</v>
      </c>
      <c r="BH112" s="27">
        <v>0</v>
      </c>
      <c r="BI112" s="27">
        <v>0</v>
      </c>
      <c r="BJ112" s="27">
        <v>0</v>
      </c>
      <c r="BK112" s="27">
        <v>0.04</v>
      </c>
      <c r="BL112" s="27">
        <v>0</v>
      </c>
      <c r="BM112" s="27">
        <v>0</v>
      </c>
      <c r="BN112" s="27">
        <v>0.01</v>
      </c>
      <c r="BO112" s="27">
        <v>0</v>
      </c>
      <c r="BP112" s="27">
        <v>0</v>
      </c>
      <c r="BQ112" s="27">
        <v>0</v>
      </c>
      <c r="BR112" s="27">
        <v>0</v>
      </c>
      <c r="BS112" s="27">
        <v>0.03</v>
      </c>
      <c r="BT112" s="27">
        <v>0</v>
      </c>
      <c r="BU112" s="27">
        <v>0</v>
      </c>
      <c r="BV112" s="27">
        <v>0.14000000000000001</v>
      </c>
      <c r="BW112" s="27">
        <v>0.02</v>
      </c>
      <c r="BX112" s="27">
        <v>0</v>
      </c>
      <c r="BY112" s="27">
        <v>0</v>
      </c>
      <c r="BZ112" s="27">
        <v>0</v>
      </c>
      <c r="CA112" s="27">
        <v>0</v>
      </c>
      <c r="CB112" s="27">
        <v>14.1</v>
      </c>
      <c r="CC112" s="28"/>
      <c r="CD112" s="28"/>
      <c r="CE112" s="27">
        <v>0.25</v>
      </c>
      <c r="CG112" s="27">
        <v>5</v>
      </c>
      <c r="CH112" s="27">
        <v>5</v>
      </c>
      <c r="CI112" s="27">
        <v>5</v>
      </c>
      <c r="CJ112" s="27">
        <v>950</v>
      </c>
      <c r="CK112" s="27">
        <v>366</v>
      </c>
      <c r="CL112" s="27">
        <v>658</v>
      </c>
      <c r="CM112" s="27">
        <v>9.5</v>
      </c>
      <c r="CN112" s="27">
        <v>7.9</v>
      </c>
      <c r="CO112" s="27">
        <v>8.6999999999999993</v>
      </c>
      <c r="CP112" s="27">
        <v>0</v>
      </c>
      <c r="CQ112" s="27">
        <v>0</v>
      </c>
    </row>
    <row r="113" spans="1:95" s="27" customFormat="1" x14ac:dyDescent="0.25">
      <c r="A113" s="24" t="str">
        <f>"3/10"</f>
        <v>3/10</v>
      </c>
      <c r="B113" s="25" t="s">
        <v>129</v>
      </c>
      <c r="C113" s="26" t="str">
        <f>"200"</f>
        <v>200</v>
      </c>
      <c r="D113" s="26">
        <v>0.16</v>
      </c>
      <c r="E113" s="26">
        <v>0</v>
      </c>
      <c r="F113" s="26">
        <v>0.16</v>
      </c>
      <c r="G113" s="26">
        <v>0.16</v>
      </c>
      <c r="H113" s="26">
        <v>24.08</v>
      </c>
      <c r="I113" s="26">
        <v>93.350239999999999</v>
      </c>
      <c r="J113" s="26">
        <v>0.04</v>
      </c>
      <c r="K113" s="26">
        <v>0</v>
      </c>
      <c r="L113" s="26">
        <v>0</v>
      </c>
      <c r="M113" s="26">
        <v>0</v>
      </c>
      <c r="N113" s="26">
        <v>23.09</v>
      </c>
      <c r="O113" s="26">
        <v>0.3</v>
      </c>
      <c r="P113" s="26">
        <v>0.68</v>
      </c>
      <c r="Q113" s="26">
        <v>0</v>
      </c>
      <c r="R113" s="26">
        <v>0</v>
      </c>
      <c r="S113" s="26">
        <v>0.32</v>
      </c>
      <c r="T113" s="26">
        <v>0.22</v>
      </c>
      <c r="U113" s="26">
        <v>10.49</v>
      </c>
      <c r="V113" s="26">
        <v>110.68</v>
      </c>
      <c r="W113" s="26">
        <v>6.79</v>
      </c>
      <c r="X113" s="26">
        <v>3.42</v>
      </c>
      <c r="Y113" s="26">
        <v>4.09</v>
      </c>
      <c r="Z113" s="26">
        <v>0.91</v>
      </c>
      <c r="AA113" s="26">
        <v>0</v>
      </c>
      <c r="AB113" s="26">
        <v>10.8</v>
      </c>
      <c r="AC113" s="26">
        <v>2</v>
      </c>
      <c r="AD113" s="26">
        <v>0.08</v>
      </c>
      <c r="AE113" s="26">
        <v>0.01</v>
      </c>
      <c r="AF113" s="26">
        <v>0.01</v>
      </c>
      <c r="AG113" s="26">
        <v>0.1</v>
      </c>
      <c r="AH113" s="26">
        <v>0.16</v>
      </c>
      <c r="AI113" s="26">
        <v>1.6</v>
      </c>
      <c r="AJ113" s="27">
        <v>0</v>
      </c>
      <c r="AK113" s="27">
        <v>4.7</v>
      </c>
      <c r="AL113" s="27">
        <v>5.0999999999999996</v>
      </c>
      <c r="AM113" s="27">
        <v>7.45</v>
      </c>
      <c r="AN113" s="27">
        <v>7.06</v>
      </c>
      <c r="AO113" s="27">
        <v>1.18</v>
      </c>
      <c r="AP113" s="27">
        <v>4.3099999999999996</v>
      </c>
      <c r="AQ113" s="27">
        <v>1.18</v>
      </c>
      <c r="AR113" s="27">
        <v>3.53</v>
      </c>
      <c r="AS113" s="27">
        <v>6.66</v>
      </c>
      <c r="AT113" s="27">
        <v>3.92</v>
      </c>
      <c r="AU113" s="27">
        <v>30.58</v>
      </c>
      <c r="AV113" s="27">
        <v>2.74</v>
      </c>
      <c r="AW113" s="27">
        <v>5.49</v>
      </c>
      <c r="AX113" s="27">
        <v>16.46</v>
      </c>
      <c r="AY113" s="27">
        <v>0</v>
      </c>
      <c r="AZ113" s="27">
        <v>5.0999999999999996</v>
      </c>
      <c r="BA113" s="27">
        <v>6.27</v>
      </c>
      <c r="BB113" s="27">
        <v>2.35</v>
      </c>
      <c r="BC113" s="27">
        <v>1.96</v>
      </c>
      <c r="BD113" s="27">
        <v>0</v>
      </c>
      <c r="BE113" s="27">
        <v>0</v>
      </c>
      <c r="BF113" s="27">
        <v>0</v>
      </c>
      <c r="BG113" s="27">
        <v>0</v>
      </c>
      <c r="BH113" s="27">
        <v>0</v>
      </c>
      <c r="BI113" s="27">
        <v>0</v>
      </c>
      <c r="BJ113" s="27">
        <v>0</v>
      </c>
      <c r="BK113" s="27">
        <v>0</v>
      </c>
      <c r="BL113" s="27">
        <v>0</v>
      </c>
      <c r="BM113" s="27">
        <v>0</v>
      </c>
      <c r="BN113" s="27">
        <v>0</v>
      </c>
      <c r="BO113" s="27">
        <v>0</v>
      </c>
      <c r="BP113" s="27">
        <v>0</v>
      </c>
      <c r="BQ113" s="27">
        <v>0</v>
      </c>
      <c r="BR113" s="27">
        <v>0</v>
      </c>
      <c r="BS113" s="27">
        <v>0</v>
      </c>
      <c r="BT113" s="27">
        <v>0</v>
      </c>
      <c r="BU113" s="27">
        <v>0</v>
      </c>
      <c r="BV113" s="27">
        <v>0</v>
      </c>
      <c r="BW113" s="27">
        <v>0</v>
      </c>
      <c r="BX113" s="27">
        <v>0</v>
      </c>
      <c r="BY113" s="27">
        <v>0</v>
      </c>
      <c r="BZ113" s="27">
        <v>0</v>
      </c>
      <c r="CA113" s="27">
        <v>0</v>
      </c>
      <c r="CB113" s="27">
        <v>244.54</v>
      </c>
      <c r="CC113" s="28"/>
      <c r="CD113" s="28"/>
      <c r="CE113" s="27">
        <v>1.8</v>
      </c>
      <c r="CG113" s="27">
        <v>5</v>
      </c>
      <c r="CH113" s="27">
        <v>5</v>
      </c>
      <c r="CI113" s="27">
        <v>5</v>
      </c>
      <c r="CJ113" s="27">
        <v>480</v>
      </c>
      <c r="CK113" s="27">
        <v>232.2</v>
      </c>
      <c r="CL113" s="27">
        <v>356.1</v>
      </c>
      <c r="CM113" s="27">
        <v>45.78</v>
      </c>
      <c r="CN113" s="27">
        <v>26.88</v>
      </c>
      <c r="CO113" s="27">
        <v>36.33</v>
      </c>
      <c r="CP113" s="27">
        <v>20</v>
      </c>
      <c r="CQ113" s="27">
        <v>0</v>
      </c>
    </row>
    <row r="114" spans="1:95" s="27" customFormat="1" ht="61.5" customHeight="1" x14ac:dyDescent="0.25">
      <c r="A114" s="24" t="str">
        <f>"49/1"</f>
        <v>49/1</v>
      </c>
      <c r="B114" s="25" t="s">
        <v>111</v>
      </c>
      <c r="C114" s="26" t="str">
        <f>"60"</f>
        <v>60</v>
      </c>
      <c r="D114" s="26">
        <v>0.86</v>
      </c>
      <c r="E114" s="26">
        <v>0</v>
      </c>
      <c r="F114" s="26">
        <v>3.65</v>
      </c>
      <c r="G114" s="26">
        <v>3.65</v>
      </c>
      <c r="H114" s="26">
        <v>6.32</v>
      </c>
      <c r="I114" s="26">
        <v>60.012013235999994</v>
      </c>
      <c r="J114" s="26">
        <v>0.47</v>
      </c>
      <c r="K114" s="26">
        <v>2.34</v>
      </c>
      <c r="L114" s="26">
        <v>0</v>
      </c>
      <c r="M114" s="26">
        <v>0</v>
      </c>
      <c r="N114" s="26">
        <v>2.12</v>
      </c>
      <c r="O114" s="26">
        <v>3.23</v>
      </c>
      <c r="P114" s="26">
        <v>0.98</v>
      </c>
      <c r="Q114" s="26">
        <v>0</v>
      </c>
      <c r="R114" s="26">
        <v>0</v>
      </c>
      <c r="S114" s="26">
        <v>0.15</v>
      </c>
      <c r="T114" s="26">
        <v>1.1299999999999999</v>
      </c>
      <c r="U114" s="26">
        <v>211.66</v>
      </c>
      <c r="V114" s="26">
        <v>169.21</v>
      </c>
      <c r="W114" s="26">
        <v>12.82</v>
      </c>
      <c r="X114" s="26">
        <v>11.44</v>
      </c>
      <c r="Y114" s="26">
        <v>26.26</v>
      </c>
      <c r="Z114" s="26">
        <v>0.5</v>
      </c>
      <c r="AA114" s="26">
        <v>0</v>
      </c>
      <c r="AB114" s="26">
        <v>553.35</v>
      </c>
      <c r="AC114" s="26">
        <v>110.6</v>
      </c>
      <c r="AD114" s="26">
        <v>1.67</v>
      </c>
      <c r="AE114" s="26">
        <v>0.03</v>
      </c>
      <c r="AF114" s="26">
        <v>0.02</v>
      </c>
      <c r="AG114" s="26">
        <v>0.31</v>
      </c>
      <c r="AH114" s="26">
        <v>0.6</v>
      </c>
      <c r="AI114" s="26">
        <v>2.37</v>
      </c>
      <c r="AJ114" s="27">
        <v>0</v>
      </c>
      <c r="AK114" s="27">
        <v>16.420000000000002</v>
      </c>
      <c r="AL114" s="27">
        <v>19.73</v>
      </c>
      <c r="AM114" s="27">
        <v>24.02</v>
      </c>
      <c r="AN114" s="27">
        <v>28.65</v>
      </c>
      <c r="AO114" s="27">
        <v>5.61</v>
      </c>
      <c r="AP114" s="27">
        <v>18.73</v>
      </c>
      <c r="AQ114" s="27">
        <v>6.88</v>
      </c>
      <c r="AR114" s="27">
        <v>17.61</v>
      </c>
      <c r="AS114" s="27">
        <v>20.29</v>
      </c>
      <c r="AT114" s="27">
        <v>46.83</v>
      </c>
      <c r="AU114" s="27">
        <v>62.16</v>
      </c>
      <c r="AV114" s="27">
        <v>5.56</v>
      </c>
      <c r="AW114" s="27">
        <v>15.27</v>
      </c>
      <c r="AX114" s="27">
        <v>94.42</v>
      </c>
      <c r="AY114" s="27">
        <v>0</v>
      </c>
      <c r="AZ114" s="27">
        <v>13.94</v>
      </c>
      <c r="BA114" s="27">
        <v>15.34</v>
      </c>
      <c r="BB114" s="27">
        <v>13.69</v>
      </c>
      <c r="BC114" s="27">
        <v>5.34</v>
      </c>
      <c r="BD114" s="27">
        <v>0</v>
      </c>
      <c r="BE114" s="27">
        <v>0</v>
      </c>
      <c r="BF114" s="27">
        <v>0</v>
      </c>
      <c r="BG114" s="27">
        <v>0</v>
      </c>
      <c r="BH114" s="27">
        <v>0</v>
      </c>
      <c r="BI114" s="27">
        <v>0</v>
      </c>
      <c r="BJ114" s="27">
        <v>0</v>
      </c>
      <c r="BK114" s="27">
        <v>0.24</v>
      </c>
      <c r="BL114" s="27">
        <v>0</v>
      </c>
      <c r="BM114" s="27">
        <v>0.15</v>
      </c>
      <c r="BN114" s="27">
        <v>0.01</v>
      </c>
      <c r="BO114" s="27">
        <v>0.02</v>
      </c>
      <c r="BP114" s="27">
        <v>0</v>
      </c>
      <c r="BQ114" s="27">
        <v>0</v>
      </c>
      <c r="BR114" s="27">
        <v>0</v>
      </c>
      <c r="BS114" s="27">
        <v>0.87</v>
      </c>
      <c r="BT114" s="27">
        <v>0</v>
      </c>
      <c r="BU114" s="27">
        <v>0</v>
      </c>
      <c r="BV114" s="27">
        <v>2.1</v>
      </c>
      <c r="BW114" s="27">
        <v>0</v>
      </c>
      <c r="BX114" s="27">
        <v>0</v>
      </c>
      <c r="BY114" s="27">
        <v>0</v>
      </c>
      <c r="BZ114" s="27">
        <v>0</v>
      </c>
      <c r="CA114" s="27">
        <v>0</v>
      </c>
      <c r="CB114" s="27">
        <v>48.83</v>
      </c>
      <c r="CC114" s="28"/>
      <c r="CD114" s="28"/>
      <c r="CE114" s="27">
        <v>92.22</v>
      </c>
      <c r="CG114" s="27">
        <v>15</v>
      </c>
      <c r="CH114" s="27">
        <v>8.89</v>
      </c>
      <c r="CI114" s="27">
        <v>11.94</v>
      </c>
      <c r="CJ114" s="27">
        <v>384.2</v>
      </c>
      <c r="CK114" s="27">
        <v>158.82</v>
      </c>
      <c r="CL114" s="27">
        <v>271.51</v>
      </c>
      <c r="CM114" s="27">
        <v>6.26</v>
      </c>
      <c r="CN114" s="27">
        <v>1.82</v>
      </c>
      <c r="CO114" s="27">
        <v>4.04</v>
      </c>
      <c r="CP114" s="27">
        <v>0</v>
      </c>
      <c r="CQ114" s="27">
        <v>0.3</v>
      </c>
    </row>
    <row r="115" spans="1:95" s="27" customFormat="1" x14ac:dyDescent="0.25">
      <c r="A115" s="24" t="str">
        <f>"3/3"</f>
        <v>3/3</v>
      </c>
      <c r="B115" s="25" t="s">
        <v>108</v>
      </c>
      <c r="C115" s="26" t="str">
        <f>"180"</f>
        <v>180</v>
      </c>
      <c r="D115" s="26">
        <v>3.73</v>
      </c>
      <c r="E115" s="26">
        <v>0.65</v>
      </c>
      <c r="F115" s="26">
        <v>4.25</v>
      </c>
      <c r="G115" s="26">
        <v>0.62</v>
      </c>
      <c r="H115" s="26">
        <v>26.51</v>
      </c>
      <c r="I115" s="26">
        <v>157.82463000000001</v>
      </c>
      <c r="J115" s="26">
        <v>2.66</v>
      </c>
      <c r="K115" s="26">
        <v>0.1</v>
      </c>
      <c r="L115" s="26">
        <v>0</v>
      </c>
      <c r="M115" s="26">
        <v>0</v>
      </c>
      <c r="N115" s="26">
        <v>2.6</v>
      </c>
      <c r="O115" s="26">
        <v>21.87</v>
      </c>
      <c r="P115" s="26">
        <v>2.04</v>
      </c>
      <c r="Q115" s="26">
        <v>0</v>
      </c>
      <c r="R115" s="26">
        <v>0</v>
      </c>
      <c r="S115" s="26">
        <v>0.35</v>
      </c>
      <c r="T115" s="26">
        <v>2.27</v>
      </c>
      <c r="U115" s="26">
        <v>93.41</v>
      </c>
      <c r="V115" s="26">
        <v>763.51</v>
      </c>
      <c r="W115" s="26">
        <v>40.75</v>
      </c>
      <c r="X115" s="26">
        <v>36.42</v>
      </c>
      <c r="Y115" s="26">
        <v>104.19</v>
      </c>
      <c r="Z115" s="26">
        <v>1.35</v>
      </c>
      <c r="AA115" s="26">
        <v>22.5</v>
      </c>
      <c r="AB115" s="26">
        <v>40.93</v>
      </c>
      <c r="AC115" s="26">
        <v>30.06</v>
      </c>
      <c r="AD115" s="26">
        <v>0.21</v>
      </c>
      <c r="AE115" s="26">
        <v>0.14000000000000001</v>
      </c>
      <c r="AF115" s="26">
        <v>0.12</v>
      </c>
      <c r="AG115" s="26">
        <v>1.6</v>
      </c>
      <c r="AH115" s="26">
        <v>3.11</v>
      </c>
      <c r="AI115" s="26">
        <v>6.54</v>
      </c>
      <c r="AJ115" s="27">
        <v>0</v>
      </c>
      <c r="AK115" s="27">
        <v>40.270000000000003</v>
      </c>
      <c r="AL115" s="27">
        <v>63.31</v>
      </c>
      <c r="AM115" s="27">
        <v>80.2</v>
      </c>
      <c r="AN115" s="27">
        <v>94.26</v>
      </c>
      <c r="AO115" s="27">
        <v>16.12</v>
      </c>
      <c r="AP115" s="27">
        <v>63.57</v>
      </c>
      <c r="AQ115" s="27">
        <v>32.619999999999997</v>
      </c>
      <c r="AR115" s="27">
        <v>64.89</v>
      </c>
      <c r="AS115" s="27">
        <v>90.8</v>
      </c>
      <c r="AT115" s="27">
        <v>247.35</v>
      </c>
      <c r="AU115" s="27">
        <v>110.17</v>
      </c>
      <c r="AV115" s="27">
        <v>23.04</v>
      </c>
      <c r="AW115" s="27">
        <v>64.13</v>
      </c>
      <c r="AX115" s="27">
        <v>344.65</v>
      </c>
      <c r="AY115" s="27">
        <v>0</v>
      </c>
      <c r="AZ115" s="27">
        <v>48.22</v>
      </c>
      <c r="BA115" s="27">
        <v>43.86</v>
      </c>
      <c r="BB115" s="27">
        <v>47.97</v>
      </c>
      <c r="BC115" s="27">
        <v>20.43</v>
      </c>
      <c r="BD115" s="27">
        <v>0.11</v>
      </c>
      <c r="BE115" s="27">
        <v>0.05</v>
      </c>
      <c r="BF115" s="27">
        <v>0.03</v>
      </c>
      <c r="BG115" s="27">
        <v>0.06</v>
      </c>
      <c r="BH115" s="27">
        <v>7.0000000000000007E-2</v>
      </c>
      <c r="BI115" s="27">
        <v>0.34</v>
      </c>
      <c r="BJ115" s="27">
        <v>0</v>
      </c>
      <c r="BK115" s="27">
        <v>1.05</v>
      </c>
      <c r="BL115" s="27">
        <v>0</v>
      </c>
      <c r="BM115" s="27">
        <v>0.31</v>
      </c>
      <c r="BN115" s="27">
        <v>0</v>
      </c>
      <c r="BO115" s="27">
        <v>0</v>
      </c>
      <c r="BP115" s="27">
        <v>0</v>
      </c>
      <c r="BQ115" s="27">
        <v>7.0000000000000007E-2</v>
      </c>
      <c r="BR115" s="27">
        <v>0.11</v>
      </c>
      <c r="BS115" s="27">
        <v>1.02</v>
      </c>
      <c r="BT115" s="27">
        <v>0</v>
      </c>
      <c r="BU115" s="27">
        <v>0</v>
      </c>
      <c r="BV115" s="27">
        <v>0.17</v>
      </c>
      <c r="BW115" s="27">
        <v>0</v>
      </c>
      <c r="BX115" s="27">
        <v>0</v>
      </c>
      <c r="BY115" s="27">
        <v>0</v>
      </c>
      <c r="BZ115" s="27">
        <v>0</v>
      </c>
      <c r="CA115" s="27">
        <v>0</v>
      </c>
      <c r="CB115" s="27">
        <v>148.47999999999999</v>
      </c>
      <c r="CC115" s="28"/>
      <c r="CD115" s="28"/>
      <c r="CE115" s="27">
        <v>29.32</v>
      </c>
      <c r="CG115" s="27">
        <v>21.11</v>
      </c>
      <c r="CH115" s="27">
        <v>14</v>
      </c>
      <c r="CI115" s="27">
        <v>17.55</v>
      </c>
      <c r="CJ115" s="27">
        <v>722.47</v>
      </c>
      <c r="CK115" s="27">
        <v>635.04</v>
      </c>
      <c r="CL115" s="27">
        <v>678.76</v>
      </c>
      <c r="CM115" s="27">
        <v>29.29</v>
      </c>
      <c r="CN115" s="27">
        <v>4.3099999999999996</v>
      </c>
      <c r="CO115" s="27">
        <v>16.8</v>
      </c>
      <c r="CP115" s="27">
        <v>0</v>
      </c>
      <c r="CQ115" s="27">
        <v>0.27</v>
      </c>
    </row>
    <row r="116" spans="1:95" s="15" customFormat="1" x14ac:dyDescent="0.25">
      <c r="A116" s="20" t="str">
        <f>"59/8"</f>
        <v>59/8</v>
      </c>
      <c r="B116" s="21" t="s">
        <v>130</v>
      </c>
      <c r="C116" s="22" t="str">
        <f>"50"</f>
        <v>50</v>
      </c>
      <c r="D116" s="22">
        <v>4.68</v>
      </c>
      <c r="E116" s="22">
        <v>4.68</v>
      </c>
      <c r="F116" s="22">
        <v>7.54</v>
      </c>
      <c r="G116" s="22">
        <v>0</v>
      </c>
      <c r="H116" s="22">
        <v>0.4</v>
      </c>
      <c r="I116" s="22">
        <v>88.167500000000004</v>
      </c>
      <c r="J116" s="22">
        <v>4.3499999999999996</v>
      </c>
      <c r="K116" s="22">
        <v>0</v>
      </c>
      <c r="L116" s="22">
        <v>0</v>
      </c>
      <c r="M116" s="22">
        <v>0</v>
      </c>
      <c r="N116" s="22">
        <v>0.1</v>
      </c>
      <c r="O116" s="22">
        <v>0.3</v>
      </c>
      <c r="P116" s="22">
        <v>0</v>
      </c>
      <c r="Q116" s="22">
        <v>0</v>
      </c>
      <c r="R116" s="22">
        <v>0</v>
      </c>
      <c r="S116" s="22">
        <v>0</v>
      </c>
      <c r="T116" s="22">
        <v>1.45</v>
      </c>
      <c r="U116" s="22">
        <v>267.3</v>
      </c>
      <c r="V116" s="22">
        <v>55</v>
      </c>
      <c r="W116" s="22">
        <v>10</v>
      </c>
      <c r="X116" s="22">
        <v>5.63</v>
      </c>
      <c r="Y116" s="22">
        <v>48.65</v>
      </c>
      <c r="Z116" s="22">
        <v>0.72</v>
      </c>
      <c r="AA116" s="22">
        <v>0</v>
      </c>
      <c r="AB116" s="22">
        <v>0</v>
      </c>
      <c r="AC116" s="22">
        <v>0</v>
      </c>
      <c r="AD116" s="22">
        <v>0.25</v>
      </c>
      <c r="AE116" s="22">
        <v>0.01</v>
      </c>
      <c r="AF116" s="22">
        <v>0.03</v>
      </c>
      <c r="AG116" s="22">
        <v>1.04</v>
      </c>
      <c r="AH116" s="22">
        <v>2.35</v>
      </c>
      <c r="AI116" s="22">
        <v>0</v>
      </c>
      <c r="AJ116" s="15">
        <v>0</v>
      </c>
      <c r="AK116" s="15">
        <v>0</v>
      </c>
      <c r="AL116" s="15">
        <v>0</v>
      </c>
      <c r="AM116" s="15">
        <v>0</v>
      </c>
      <c r="AN116" s="15">
        <v>0</v>
      </c>
      <c r="AO116" s="15">
        <v>0</v>
      </c>
      <c r="AP116" s="15">
        <v>0</v>
      </c>
      <c r="AQ116" s="15">
        <v>0</v>
      </c>
      <c r="AR116" s="15">
        <v>0</v>
      </c>
      <c r="AS116" s="15">
        <v>0</v>
      </c>
      <c r="AT116" s="15">
        <v>0</v>
      </c>
      <c r="AU116" s="15">
        <v>0</v>
      </c>
      <c r="AV116" s="15">
        <v>0</v>
      </c>
      <c r="AW116" s="15">
        <v>0</v>
      </c>
      <c r="AX116" s="15">
        <v>0</v>
      </c>
      <c r="AY116" s="15">
        <v>0</v>
      </c>
      <c r="AZ116" s="15">
        <v>0</v>
      </c>
      <c r="BA116" s="15">
        <v>0</v>
      </c>
      <c r="BB116" s="15">
        <v>0</v>
      </c>
      <c r="BC116" s="15">
        <v>0</v>
      </c>
      <c r="BD116" s="15">
        <v>0</v>
      </c>
      <c r="BE116" s="15">
        <v>0</v>
      </c>
      <c r="BF116" s="15">
        <v>0</v>
      </c>
      <c r="BG116" s="15">
        <v>0</v>
      </c>
      <c r="BH116" s="15">
        <v>0</v>
      </c>
      <c r="BI116" s="15">
        <v>0</v>
      </c>
      <c r="BJ116" s="15">
        <v>0</v>
      </c>
      <c r="BK116" s="15">
        <v>0</v>
      </c>
      <c r="BL116" s="15">
        <v>0</v>
      </c>
      <c r="BM116" s="15">
        <v>0</v>
      </c>
      <c r="BN116" s="15">
        <v>0</v>
      </c>
      <c r="BO116" s="15">
        <v>0</v>
      </c>
      <c r="BP116" s="15">
        <v>0</v>
      </c>
      <c r="BQ116" s="15">
        <v>0</v>
      </c>
      <c r="BR116" s="15">
        <v>0</v>
      </c>
      <c r="BS116" s="15">
        <v>0</v>
      </c>
      <c r="BT116" s="15">
        <v>0</v>
      </c>
      <c r="BU116" s="15">
        <v>0</v>
      </c>
      <c r="BV116" s="15">
        <v>0</v>
      </c>
      <c r="BW116" s="15">
        <v>0</v>
      </c>
      <c r="BX116" s="15">
        <v>0</v>
      </c>
      <c r="BY116" s="15">
        <v>0</v>
      </c>
      <c r="BZ116" s="15">
        <v>0</v>
      </c>
      <c r="CA116" s="15">
        <v>0</v>
      </c>
      <c r="CB116" s="15">
        <v>32.9</v>
      </c>
      <c r="CC116" s="23"/>
      <c r="CD116" s="23"/>
      <c r="CE116" s="15">
        <v>0</v>
      </c>
      <c r="CG116" s="15">
        <v>2000</v>
      </c>
      <c r="CH116" s="15">
        <v>1000</v>
      </c>
      <c r="CI116" s="15">
        <v>1500</v>
      </c>
      <c r="CJ116" s="15">
        <v>166.5</v>
      </c>
      <c r="CK116" s="15">
        <v>166.5</v>
      </c>
      <c r="CL116" s="15">
        <v>166.5</v>
      </c>
      <c r="CM116" s="15">
        <v>0.05</v>
      </c>
      <c r="CN116" s="15">
        <v>0.05</v>
      </c>
      <c r="CO116" s="15">
        <v>0.05</v>
      </c>
      <c r="CP116" s="15">
        <v>0</v>
      </c>
      <c r="CQ116" s="15">
        <v>0</v>
      </c>
    </row>
    <row r="117" spans="1:95" s="16" customFormat="1" x14ac:dyDescent="0.25">
      <c r="A117" s="29"/>
      <c r="B117" s="30" t="s">
        <v>146</v>
      </c>
      <c r="C117" s="31">
        <v>550</v>
      </c>
      <c r="D117" s="31">
        <v>13.39</v>
      </c>
      <c r="E117" s="31">
        <v>5.33</v>
      </c>
      <c r="F117" s="31">
        <v>16.149999999999999</v>
      </c>
      <c r="G117" s="31">
        <v>4.9800000000000004</v>
      </c>
      <c r="H117" s="31">
        <v>83.89</v>
      </c>
      <c r="I117" s="31">
        <v>524.54</v>
      </c>
      <c r="J117" s="31">
        <v>7.59</v>
      </c>
      <c r="K117" s="31">
        <v>2.44</v>
      </c>
      <c r="L117" s="31">
        <v>0</v>
      </c>
      <c r="M117" s="31">
        <v>0</v>
      </c>
      <c r="N117" s="31">
        <v>28.59</v>
      </c>
      <c r="O117" s="31">
        <v>49.04</v>
      </c>
      <c r="P117" s="31">
        <v>6.25</v>
      </c>
      <c r="Q117" s="31">
        <v>0</v>
      </c>
      <c r="R117" s="31">
        <v>0</v>
      </c>
      <c r="S117" s="31">
        <v>1.1100000000000001</v>
      </c>
      <c r="T117" s="31">
        <v>6.36</v>
      </c>
      <c r="U117" s="31">
        <v>765.86</v>
      </c>
      <c r="V117" s="31">
        <v>1171.9000000000001</v>
      </c>
      <c r="W117" s="31">
        <v>80.86</v>
      </c>
      <c r="X117" s="31">
        <v>71.010000000000005</v>
      </c>
      <c r="Y117" s="31">
        <v>230.59</v>
      </c>
      <c r="Z117" s="31">
        <v>4.6500000000000004</v>
      </c>
      <c r="AA117" s="31">
        <v>22.5</v>
      </c>
      <c r="AB117" s="31">
        <v>606.58000000000004</v>
      </c>
      <c r="AC117" s="31">
        <v>142.96</v>
      </c>
      <c r="AD117" s="31">
        <v>2.62</v>
      </c>
      <c r="AE117" s="31">
        <v>0.24</v>
      </c>
      <c r="AF117" s="31">
        <v>0.2</v>
      </c>
      <c r="AG117" s="31">
        <v>3.26</v>
      </c>
      <c r="AH117" s="31">
        <v>6.81</v>
      </c>
      <c r="AI117" s="31">
        <v>10.51</v>
      </c>
      <c r="AJ117" s="16">
        <v>0</v>
      </c>
      <c r="AK117" s="16">
        <v>253.78</v>
      </c>
      <c r="AL117" s="16">
        <v>262.24</v>
      </c>
      <c r="AM117" s="16">
        <v>392.45</v>
      </c>
      <c r="AN117" s="16">
        <v>247.5</v>
      </c>
      <c r="AO117" s="16">
        <v>80.819999999999993</v>
      </c>
      <c r="AP117" s="16">
        <v>206.05</v>
      </c>
      <c r="AQ117" s="16">
        <v>87.38</v>
      </c>
      <c r="AR117" s="16">
        <v>305.91000000000003</v>
      </c>
      <c r="AS117" s="16">
        <v>274.2</v>
      </c>
      <c r="AT117" s="16">
        <v>479.36</v>
      </c>
      <c r="AU117" s="16">
        <v>419.62</v>
      </c>
      <c r="AV117" s="16">
        <v>109.26</v>
      </c>
      <c r="AW117" s="16">
        <v>249.92</v>
      </c>
      <c r="AX117" s="16">
        <v>1525.62</v>
      </c>
      <c r="AY117" s="16">
        <v>0</v>
      </c>
      <c r="AZ117" s="16">
        <v>421.33</v>
      </c>
      <c r="BA117" s="16">
        <v>238.12</v>
      </c>
      <c r="BB117" s="16">
        <v>174.64</v>
      </c>
      <c r="BC117" s="16">
        <v>111.63</v>
      </c>
      <c r="BD117" s="16">
        <v>0.11</v>
      </c>
      <c r="BE117" s="16">
        <v>0.05</v>
      </c>
      <c r="BF117" s="16">
        <v>0.03</v>
      </c>
      <c r="BG117" s="16">
        <v>0.06</v>
      </c>
      <c r="BH117" s="16">
        <v>7.0000000000000007E-2</v>
      </c>
      <c r="BI117" s="16">
        <v>0.34</v>
      </c>
      <c r="BJ117" s="16">
        <v>0</v>
      </c>
      <c r="BK117" s="16">
        <v>1.36</v>
      </c>
      <c r="BL117" s="16">
        <v>0</v>
      </c>
      <c r="BM117" s="16">
        <v>0.47</v>
      </c>
      <c r="BN117" s="16">
        <v>0.02</v>
      </c>
      <c r="BO117" s="16">
        <v>0.02</v>
      </c>
      <c r="BP117" s="16">
        <v>0</v>
      </c>
      <c r="BQ117" s="16">
        <v>7.0000000000000007E-2</v>
      </c>
      <c r="BR117" s="16">
        <v>0.11</v>
      </c>
      <c r="BS117" s="16">
        <v>1.94</v>
      </c>
      <c r="BT117" s="16">
        <v>0</v>
      </c>
      <c r="BU117" s="16">
        <v>0</v>
      </c>
      <c r="BV117" s="16">
        <v>2.5</v>
      </c>
      <c r="BW117" s="16">
        <v>0.03</v>
      </c>
      <c r="BX117" s="16">
        <v>0</v>
      </c>
      <c r="BY117" s="16">
        <v>0</v>
      </c>
      <c r="BZ117" s="16">
        <v>0</v>
      </c>
      <c r="CA117" s="16">
        <v>0</v>
      </c>
      <c r="CB117" s="16">
        <v>500.59</v>
      </c>
      <c r="CC117" s="13"/>
      <c r="CD117" s="13" t="e">
        <f>$I$117/#REF!*100</f>
        <v>#REF!</v>
      </c>
      <c r="CE117" s="16">
        <v>123.6</v>
      </c>
      <c r="CG117" s="16">
        <v>2046.1</v>
      </c>
      <c r="CH117" s="16">
        <v>1032.8900000000001</v>
      </c>
      <c r="CI117" s="16">
        <v>1539.49</v>
      </c>
      <c r="CJ117" s="16">
        <v>3653.18</v>
      </c>
      <c r="CK117" s="16">
        <v>1924.56</v>
      </c>
      <c r="CL117" s="16">
        <v>2788.87</v>
      </c>
      <c r="CM117" s="16">
        <v>98.48</v>
      </c>
      <c r="CN117" s="16">
        <v>48.55</v>
      </c>
      <c r="CO117" s="16">
        <v>73.510000000000005</v>
      </c>
      <c r="CP117" s="16">
        <v>20</v>
      </c>
      <c r="CQ117" s="16">
        <v>0.56999999999999995</v>
      </c>
    </row>
    <row r="119" spans="1:95" x14ac:dyDescent="0.25">
      <c r="B119" s="35" t="s">
        <v>141</v>
      </c>
    </row>
    <row r="120" spans="1:95" x14ac:dyDescent="0.25">
      <c r="B120" s="18" t="s">
        <v>145</v>
      </c>
    </row>
    <row r="121" spans="1:95" s="27" customFormat="1" x14ac:dyDescent="0.25">
      <c r="A121" s="24" t="str">
        <f>"-"</f>
        <v>-</v>
      </c>
      <c r="B121" s="25" t="s">
        <v>101</v>
      </c>
      <c r="C121" s="26" t="str">
        <f>"30"</f>
        <v>30</v>
      </c>
      <c r="D121" s="26">
        <v>1.98</v>
      </c>
      <c r="E121" s="26">
        <v>0</v>
      </c>
      <c r="F121" s="26">
        <v>0.2</v>
      </c>
      <c r="G121" s="26">
        <v>0.2</v>
      </c>
      <c r="H121" s="26">
        <v>14.07</v>
      </c>
      <c r="I121" s="26">
        <v>67.170299999999997</v>
      </c>
      <c r="J121" s="26">
        <v>0</v>
      </c>
      <c r="K121" s="26">
        <v>0</v>
      </c>
      <c r="L121" s="26">
        <v>0</v>
      </c>
      <c r="M121" s="26">
        <v>0</v>
      </c>
      <c r="N121" s="26">
        <v>0.33</v>
      </c>
      <c r="O121" s="26">
        <v>13.68</v>
      </c>
      <c r="P121" s="26">
        <v>0.06</v>
      </c>
      <c r="Q121" s="26">
        <v>0</v>
      </c>
      <c r="R121" s="26">
        <v>0</v>
      </c>
      <c r="S121" s="26">
        <v>0</v>
      </c>
      <c r="T121" s="26">
        <v>0.54</v>
      </c>
      <c r="U121" s="26">
        <v>0</v>
      </c>
      <c r="V121" s="26">
        <v>0</v>
      </c>
      <c r="W121" s="26">
        <v>0</v>
      </c>
      <c r="X121" s="26">
        <v>0</v>
      </c>
      <c r="Y121" s="26">
        <v>0</v>
      </c>
      <c r="Z121" s="26">
        <v>0</v>
      </c>
      <c r="AA121" s="26">
        <v>0</v>
      </c>
      <c r="AB121" s="26">
        <v>0</v>
      </c>
      <c r="AC121" s="26">
        <v>0</v>
      </c>
      <c r="AD121" s="26">
        <v>0</v>
      </c>
      <c r="AE121" s="26">
        <v>0</v>
      </c>
      <c r="AF121" s="26">
        <v>0</v>
      </c>
      <c r="AG121" s="26">
        <v>0</v>
      </c>
      <c r="AH121" s="26">
        <v>0</v>
      </c>
      <c r="AI121" s="26">
        <v>0</v>
      </c>
      <c r="AJ121" s="27">
        <v>0</v>
      </c>
      <c r="AK121" s="27">
        <v>95.79</v>
      </c>
      <c r="AL121" s="27">
        <v>99.7</v>
      </c>
      <c r="AM121" s="27">
        <v>152.69</v>
      </c>
      <c r="AN121" s="27">
        <v>50.63</v>
      </c>
      <c r="AO121" s="27">
        <v>30.02</v>
      </c>
      <c r="AP121" s="27">
        <v>60.03</v>
      </c>
      <c r="AQ121" s="27">
        <v>22.71</v>
      </c>
      <c r="AR121" s="27">
        <v>108.58</v>
      </c>
      <c r="AS121" s="27">
        <v>67.34</v>
      </c>
      <c r="AT121" s="27">
        <v>93.96</v>
      </c>
      <c r="AU121" s="27">
        <v>77.52</v>
      </c>
      <c r="AV121" s="27">
        <v>40.72</v>
      </c>
      <c r="AW121" s="27">
        <v>72.040000000000006</v>
      </c>
      <c r="AX121" s="27">
        <v>602.39</v>
      </c>
      <c r="AY121" s="27">
        <v>0</v>
      </c>
      <c r="AZ121" s="27">
        <v>196.27</v>
      </c>
      <c r="BA121" s="27">
        <v>85.35</v>
      </c>
      <c r="BB121" s="27">
        <v>56.64</v>
      </c>
      <c r="BC121" s="27">
        <v>44.89</v>
      </c>
      <c r="BD121" s="27">
        <v>0</v>
      </c>
      <c r="BE121" s="27">
        <v>0</v>
      </c>
      <c r="BF121" s="27">
        <v>0</v>
      </c>
      <c r="BG121" s="27">
        <v>0</v>
      </c>
      <c r="BH121" s="27">
        <v>0</v>
      </c>
      <c r="BI121" s="27">
        <v>0</v>
      </c>
      <c r="BJ121" s="27">
        <v>0</v>
      </c>
      <c r="BK121" s="27">
        <v>0.02</v>
      </c>
      <c r="BL121" s="27">
        <v>0</v>
      </c>
      <c r="BM121" s="27">
        <v>0</v>
      </c>
      <c r="BN121" s="27">
        <v>0</v>
      </c>
      <c r="BO121" s="27">
        <v>0</v>
      </c>
      <c r="BP121" s="27">
        <v>0</v>
      </c>
      <c r="BQ121" s="27">
        <v>0</v>
      </c>
      <c r="BR121" s="27">
        <v>0</v>
      </c>
      <c r="BS121" s="27">
        <v>0.02</v>
      </c>
      <c r="BT121" s="27">
        <v>0</v>
      </c>
      <c r="BU121" s="27">
        <v>0</v>
      </c>
      <c r="BV121" s="27">
        <v>0.08</v>
      </c>
      <c r="BW121" s="27">
        <v>0</v>
      </c>
      <c r="BX121" s="27">
        <v>0</v>
      </c>
      <c r="BY121" s="27">
        <v>0</v>
      </c>
      <c r="BZ121" s="27">
        <v>0</v>
      </c>
      <c r="CA121" s="27">
        <v>0</v>
      </c>
      <c r="CB121" s="27">
        <v>11.73</v>
      </c>
      <c r="CC121" s="28"/>
      <c r="CD121" s="28"/>
      <c r="CE121" s="27">
        <v>0</v>
      </c>
      <c r="CG121" s="27">
        <v>0</v>
      </c>
      <c r="CH121" s="27">
        <v>0</v>
      </c>
      <c r="CI121" s="27">
        <v>0</v>
      </c>
      <c r="CJ121" s="27">
        <v>950</v>
      </c>
      <c r="CK121" s="27">
        <v>366</v>
      </c>
      <c r="CL121" s="27">
        <v>658</v>
      </c>
      <c r="CM121" s="27">
        <v>7.6</v>
      </c>
      <c r="CN121" s="27">
        <v>7.6</v>
      </c>
      <c r="CO121" s="27">
        <v>7.6</v>
      </c>
      <c r="CP121" s="27">
        <v>0</v>
      </c>
      <c r="CQ121" s="27">
        <v>0</v>
      </c>
    </row>
    <row r="122" spans="1:95" s="27" customFormat="1" x14ac:dyDescent="0.25">
      <c r="A122" s="24" t="str">
        <f>"-"</f>
        <v>-</v>
      </c>
      <c r="B122" s="25" t="s">
        <v>102</v>
      </c>
      <c r="C122" s="26" t="str">
        <f>"30"</f>
        <v>30</v>
      </c>
      <c r="D122" s="26">
        <v>1.98</v>
      </c>
      <c r="E122" s="26">
        <v>0</v>
      </c>
      <c r="F122" s="26">
        <v>0.36</v>
      </c>
      <c r="G122" s="26">
        <v>0.36</v>
      </c>
      <c r="H122" s="26">
        <v>12.51</v>
      </c>
      <c r="I122" s="26">
        <v>58.013999999999996</v>
      </c>
      <c r="J122" s="26">
        <v>0.06</v>
      </c>
      <c r="K122" s="26">
        <v>0</v>
      </c>
      <c r="L122" s="26">
        <v>0</v>
      </c>
      <c r="M122" s="26">
        <v>0</v>
      </c>
      <c r="N122" s="26">
        <v>0.36</v>
      </c>
      <c r="O122" s="26">
        <v>9.66</v>
      </c>
      <c r="P122" s="26">
        <v>2.4900000000000002</v>
      </c>
      <c r="Q122" s="26">
        <v>0</v>
      </c>
      <c r="R122" s="26">
        <v>0</v>
      </c>
      <c r="S122" s="26">
        <v>0.3</v>
      </c>
      <c r="T122" s="26">
        <v>0.75</v>
      </c>
      <c r="U122" s="26">
        <v>183</v>
      </c>
      <c r="V122" s="26">
        <v>73.5</v>
      </c>
      <c r="W122" s="26">
        <v>10.5</v>
      </c>
      <c r="X122" s="26">
        <v>14.1</v>
      </c>
      <c r="Y122" s="26">
        <v>47.4</v>
      </c>
      <c r="Z122" s="26">
        <v>1.17</v>
      </c>
      <c r="AA122" s="26">
        <v>0</v>
      </c>
      <c r="AB122" s="26">
        <v>1.5</v>
      </c>
      <c r="AC122" s="26">
        <v>0.3</v>
      </c>
      <c r="AD122" s="26">
        <v>0.42</v>
      </c>
      <c r="AE122" s="26">
        <v>0.05</v>
      </c>
      <c r="AF122" s="26">
        <v>0.02</v>
      </c>
      <c r="AG122" s="26">
        <v>0.21</v>
      </c>
      <c r="AH122" s="26">
        <v>0.6</v>
      </c>
      <c r="AI122" s="26">
        <v>0</v>
      </c>
      <c r="AJ122" s="27">
        <v>0</v>
      </c>
      <c r="AK122" s="27">
        <v>96.6</v>
      </c>
      <c r="AL122" s="27">
        <v>74.400000000000006</v>
      </c>
      <c r="AM122" s="27">
        <v>128.1</v>
      </c>
      <c r="AN122" s="27">
        <v>66.900000000000006</v>
      </c>
      <c r="AO122" s="27">
        <v>27.9</v>
      </c>
      <c r="AP122" s="27">
        <v>59.4</v>
      </c>
      <c r="AQ122" s="27">
        <v>24</v>
      </c>
      <c r="AR122" s="27">
        <v>111.3</v>
      </c>
      <c r="AS122" s="27">
        <v>89.1</v>
      </c>
      <c r="AT122" s="27">
        <v>87.3</v>
      </c>
      <c r="AU122" s="27">
        <v>139.19999999999999</v>
      </c>
      <c r="AV122" s="27">
        <v>37.200000000000003</v>
      </c>
      <c r="AW122" s="27">
        <v>93</v>
      </c>
      <c r="AX122" s="27">
        <v>467.7</v>
      </c>
      <c r="AY122" s="27">
        <v>0</v>
      </c>
      <c r="AZ122" s="27">
        <v>157.80000000000001</v>
      </c>
      <c r="BA122" s="27">
        <v>87.3</v>
      </c>
      <c r="BB122" s="27">
        <v>54</v>
      </c>
      <c r="BC122" s="27">
        <v>39</v>
      </c>
      <c r="BD122" s="27">
        <v>0</v>
      </c>
      <c r="BE122" s="27">
        <v>0</v>
      </c>
      <c r="BF122" s="27">
        <v>0</v>
      </c>
      <c r="BG122" s="27">
        <v>0</v>
      </c>
      <c r="BH122" s="27">
        <v>0</v>
      </c>
      <c r="BI122" s="27">
        <v>0</v>
      </c>
      <c r="BJ122" s="27">
        <v>0</v>
      </c>
      <c r="BK122" s="27">
        <v>0.04</v>
      </c>
      <c r="BL122" s="27">
        <v>0</v>
      </c>
      <c r="BM122" s="27">
        <v>0</v>
      </c>
      <c r="BN122" s="27">
        <v>0.01</v>
      </c>
      <c r="BO122" s="27">
        <v>0</v>
      </c>
      <c r="BP122" s="27">
        <v>0</v>
      </c>
      <c r="BQ122" s="27">
        <v>0</v>
      </c>
      <c r="BR122" s="27">
        <v>0</v>
      </c>
      <c r="BS122" s="27">
        <v>0.03</v>
      </c>
      <c r="BT122" s="27">
        <v>0</v>
      </c>
      <c r="BU122" s="27">
        <v>0</v>
      </c>
      <c r="BV122" s="27">
        <v>0.14000000000000001</v>
      </c>
      <c r="BW122" s="27">
        <v>0.02</v>
      </c>
      <c r="BX122" s="27">
        <v>0</v>
      </c>
      <c r="BY122" s="27">
        <v>0</v>
      </c>
      <c r="BZ122" s="27">
        <v>0</v>
      </c>
      <c r="CA122" s="27">
        <v>0</v>
      </c>
      <c r="CB122" s="27">
        <v>14.1</v>
      </c>
      <c r="CC122" s="28"/>
      <c r="CD122" s="28"/>
      <c r="CE122" s="27">
        <v>0.25</v>
      </c>
      <c r="CG122" s="27">
        <v>5</v>
      </c>
      <c r="CH122" s="27">
        <v>5</v>
      </c>
      <c r="CI122" s="27">
        <v>5</v>
      </c>
      <c r="CJ122" s="27">
        <v>950</v>
      </c>
      <c r="CK122" s="27">
        <v>366</v>
      </c>
      <c r="CL122" s="27">
        <v>658</v>
      </c>
      <c r="CM122" s="27">
        <v>9.5</v>
      </c>
      <c r="CN122" s="27">
        <v>7.9</v>
      </c>
      <c r="CO122" s="27">
        <v>8.6999999999999993</v>
      </c>
      <c r="CP122" s="27">
        <v>0</v>
      </c>
      <c r="CQ122" s="27">
        <v>0</v>
      </c>
    </row>
    <row r="123" spans="1:95" s="27" customFormat="1" x14ac:dyDescent="0.25">
      <c r="A123" s="24" t="str">
        <f>"27/10"</f>
        <v>27/10</v>
      </c>
      <c r="B123" s="25" t="s">
        <v>103</v>
      </c>
      <c r="C123" s="26" t="str">
        <f>"200"</f>
        <v>200</v>
      </c>
      <c r="D123" s="26">
        <v>0.2</v>
      </c>
      <c r="E123" s="26">
        <v>0</v>
      </c>
      <c r="F123" s="26">
        <v>0.05</v>
      </c>
      <c r="G123" s="26">
        <v>0.05</v>
      </c>
      <c r="H123" s="26">
        <v>9.92</v>
      </c>
      <c r="I123" s="26">
        <v>38.757300000000001</v>
      </c>
      <c r="J123" s="26">
        <v>0</v>
      </c>
      <c r="K123" s="26">
        <v>0</v>
      </c>
      <c r="L123" s="26">
        <v>0</v>
      </c>
      <c r="M123" s="26">
        <v>0</v>
      </c>
      <c r="N123" s="26">
        <v>9.82</v>
      </c>
      <c r="O123" s="26">
        <v>0</v>
      </c>
      <c r="P123" s="26">
        <v>0.1</v>
      </c>
      <c r="Q123" s="26">
        <v>0</v>
      </c>
      <c r="R123" s="26">
        <v>0</v>
      </c>
      <c r="S123" s="26">
        <v>0</v>
      </c>
      <c r="T123" s="26">
        <v>7.0000000000000007E-2</v>
      </c>
      <c r="U123" s="26">
        <v>0.1</v>
      </c>
      <c r="V123" s="26">
        <v>0.3</v>
      </c>
      <c r="W123" s="26">
        <v>0.28999999999999998</v>
      </c>
      <c r="X123" s="26">
        <v>0</v>
      </c>
      <c r="Y123" s="26">
        <v>0</v>
      </c>
      <c r="Z123" s="26">
        <v>0.03</v>
      </c>
      <c r="AA123" s="26">
        <v>0</v>
      </c>
      <c r="AB123" s="26">
        <v>0</v>
      </c>
      <c r="AC123" s="26">
        <v>0</v>
      </c>
      <c r="AD123" s="26">
        <v>0</v>
      </c>
      <c r="AE123" s="26">
        <v>0</v>
      </c>
      <c r="AF123" s="26">
        <v>0</v>
      </c>
      <c r="AG123" s="26">
        <v>0</v>
      </c>
      <c r="AH123" s="26">
        <v>0</v>
      </c>
      <c r="AI123" s="26">
        <v>0</v>
      </c>
      <c r="AJ123" s="27">
        <v>0</v>
      </c>
      <c r="AK123" s="27">
        <v>0</v>
      </c>
      <c r="AL123" s="27">
        <v>0</v>
      </c>
      <c r="AM123" s="27">
        <v>0</v>
      </c>
      <c r="AN123" s="27">
        <v>0</v>
      </c>
      <c r="AO123" s="27">
        <v>0</v>
      </c>
      <c r="AP123" s="27">
        <v>0</v>
      </c>
      <c r="AQ123" s="27">
        <v>0</v>
      </c>
      <c r="AR123" s="27">
        <v>0</v>
      </c>
      <c r="AS123" s="27">
        <v>0</v>
      </c>
      <c r="AT123" s="27">
        <v>0</v>
      </c>
      <c r="AU123" s="27">
        <v>0</v>
      </c>
      <c r="AV123" s="27">
        <v>0</v>
      </c>
      <c r="AW123" s="27">
        <v>0</v>
      </c>
      <c r="AX123" s="27">
        <v>0</v>
      </c>
      <c r="AY123" s="27">
        <v>0</v>
      </c>
      <c r="AZ123" s="27">
        <v>0</v>
      </c>
      <c r="BA123" s="27">
        <v>0</v>
      </c>
      <c r="BB123" s="27">
        <v>0</v>
      </c>
      <c r="BC123" s="27">
        <v>0</v>
      </c>
      <c r="BD123" s="27">
        <v>0</v>
      </c>
      <c r="BE123" s="27">
        <v>0</v>
      </c>
      <c r="BF123" s="27">
        <v>0</v>
      </c>
      <c r="BG123" s="27">
        <v>0</v>
      </c>
      <c r="BH123" s="27">
        <v>0</v>
      </c>
      <c r="BI123" s="27">
        <v>0</v>
      </c>
      <c r="BJ123" s="27">
        <v>0</v>
      </c>
      <c r="BK123" s="27">
        <v>0</v>
      </c>
      <c r="BL123" s="27">
        <v>0</v>
      </c>
      <c r="BM123" s="27">
        <v>0</v>
      </c>
      <c r="BN123" s="27">
        <v>0</v>
      </c>
      <c r="BO123" s="27">
        <v>0</v>
      </c>
      <c r="BP123" s="27">
        <v>0</v>
      </c>
      <c r="BQ123" s="27">
        <v>0</v>
      </c>
      <c r="BR123" s="27">
        <v>0</v>
      </c>
      <c r="BS123" s="27">
        <v>0</v>
      </c>
      <c r="BT123" s="27">
        <v>0</v>
      </c>
      <c r="BU123" s="27">
        <v>0</v>
      </c>
      <c r="BV123" s="27">
        <v>0</v>
      </c>
      <c r="BW123" s="27">
        <v>0</v>
      </c>
      <c r="BX123" s="27">
        <v>0</v>
      </c>
      <c r="BY123" s="27">
        <v>0</v>
      </c>
      <c r="BZ123" s="27">
        <v>0</v>
      </c>
      <c r="CA123" s="27">
        <v>0</v>
      </c>
      <c r="CB123" s="27">
        <v>200.1</v>
      </c>
      <c r="CC123" s="28"/>
      <c r="CD123" s="28"/>
      <c r="CE123" s="27">
        <v>0</v>
      </c>
      <c r="CG123" s="27">
        <v>4.1900000000000004</v>
      </c>
      <c r="CH123" s="27">
        <v>4.1900000000000004</v>
      </c>
      <c r="CI123" s="27">
        <v>4.1900000000000004</v>
      </c>
      <c r="CJ123" s="27">
        <v>485</v>
      </c>
      <c r="CK123" s="27">
        <v>184</v>
      </c>
      <c r="CL123" s="27">
        <v>334.5</v>
      </c>
      <c r="CM123" s="27">
        <v>44.42</v>
      </c>
      <c r="CN123" s="27">
        <v>26.42</v>
      </c>
      <c r="CO123" s="27">
        <v>35.42</v>
      </c>
      <c r="CP123" s="27">
        <v>10</v>
      </c>
      <c r="CQ123" s="27">
        <v>0</v>
      </c>
    </row>
    <row r="124" spans="1:95" s="27" customFormat="1" ht="31.5" x14ac:dyDescent="0.25">
      <c r="A124" s="24" t="str">
        <f>"32/1"</f>
        <v>32/1</v>
      </c>
      <c r="B124" s="25" t="s">
        <v>107</v>
      </c>
      <c r="C124" s="26" t="str">
        <f>"60"</f>
        <v>60</v>
      </c>
      <c r="D124" s="26">
        <v>0.83</v>
      </c>
      <c r="E124" s="26">
        <v>0</v>
      </c>
      <c r="F124" s="26">
        <v>3.58</v>
      </c>
      <c r="G124" s="26">
        <v>3.58</v>
      </c>
      <c r="H124" s="26">
        <v>5.41</v>
      </c>
      <c r="I124" s="26">
        <v>53.918487503999991</v>
      </c>
      <c r="J124" s="26">
        <v>0.45</v>
      </c>
      <c r="K124" s="26">
        <v>2.34</v>
      </c>
      <c r="L124" s="26">
        <v>0</v>
      </c>
      <c r="M124" s="26">
        <v>0</v>
      </c>
      <c r="N124" s="26">
        <v>4.05</v>
      </c>
      <c r="O124" s="26">
        <v>0.05</v>
      </c>
      <c r="P124" s="26">
        <v>1.31</v>
      </c>
      <c r="Q124" s="26">
        <v>0</v>
      </c>
      <c r="R124" s="26">
        <v>0</v>
      </c>
      <c r="S124" s="26">
        <v>0.06</v>
      </c>
      <c r="T124" s="26">
        <v>0.87</v>
      </c>
      <c r="U124" s="26">
        <v>133.87</v>
      </c>
      <c r="V124" s="26">
        <v>134.01</v>
      </c>
      <c r="W124" s="26">
        <v>20.45</v>
      </c>
      <c r="X124" s="26">
        <v>11.58</v>
      </c>
      <c r="Y124" s="26">
        <v>22.8</v>
      </c>
      <c r="Z124" s="26">
        <v>0.74</v>
      </c>
      <c r="AA124" s="26">
        <v>0</v>
      </c>
      <c r="AB124" s="26">
        <v>4.9400000000000004</v>
      </c>
      <c r="AC124" s="26">
        <v>1.19</v>
      </c>
      <c r="AD124" s="26">
        <v>1.64</v>
      </c>
      <c r="AE124" s="26">
        <v>0.01</v>
      </c>
      <c r="AF124" s="26">
        <v>0.02</v>
      </c>
      <c r="AG124" s="26">
        <v>0.09</v>
      </c>
      <c r="AH124" s="26">
        <v>0.24</v>
      </c>
      <c r="AI124" s="26">
        <v>1.1599999999999999</v>
      </c>
      <c r="AJ124" s="27">
        <v>0</v>
      </c>
      <c r="AK124" s="27">
        <v>29.28</v>
      </c>
      <c r="AL124" s="27">
        <v>33.15</v>
      </c>
      <c r="AM124" s="27">
        <v>37.01</v>
      </c>
      <c r="AN124" s="27">
        <v>50.83</v>
      </c>
      <c r="AO124" s="27">
        <v>11.05</v>
      </c>
      <c r="AP124" s="27">
        <v>29.28</v>
      </c>
      <c r="AQ124" s="27">
        <v>7.18</v>
      </c>
      <c r="AR124" s="27">
        <v>24.86</v>
      </c>
      <c r="AS124" s="27">
        <v>22.1</v>
      </c>
      <c r="AT124" s="27">
        <v>40.33</v>
      </c>
      <c r="AU124" s="27">
        <v>181.21</v>
      </c>
      <c r="AV124" s="27">
        <v>7.73</v>
      </c>
      <c r="AW124" s="27">
        <v>20.99</v>
      </c>
      <c r="AX124" s="27">
        <v>151.37</v>
      </c>
      <c r="AY124" s="27">
        <v>0</v>
      </c>
      <c r="AZ124" s="27">
        <v>25.97</v>
      </c>
      <c r="BA124" s="27">
        <v>34.799999999999997</v>
      </c>
      <c r="BB124" s="27">
        <v>27.62</v>
      </c>
      <c r="BC124" s="27">
        <v>8.2899999999999991</v>
      </c>
      <c r="BD124" s="27">
        <v>0</v>
      </c>
      <c r="BE124" s="27">
        <v>0</v>
      </c>
      <c r="BF124" s="27">
        <v>0</v>
      </c>
      <c r="BG124" s="27">
        <v>0</v>
      </c>
      <c r="BH124" s="27">
        <v>0</v>
      </c>
      <c r="BI124" s="27">
        <v>0</v>
      </c>
      <c r="BJ124" s="27">
        <v>0</v>
      </c>
      <c r="BK124" s="27">
        <v>0.22</v>
      </c>
      <c r="BL124" s="27">
        <v>0</v>
      </c>
      <c r="BM124" s="27">
        <v>0.14000000000000001</v>
      </c>
      <c r="BN124" s="27">
        <v>0.01</v>
      </c>
      <c r="BO124" s="27">
        <v>0.02</v>
      </c>
      <c r="BP124" s="27">
        <v>0</v>
      </c>
      <c r="BQ124" s="27">
        <v>0</v>
      </c>
      <c r="BR124" s="27">
        <v>0</v>
      </c>
      <c r="BS124" s="27">
        <v>0.84</v>
      </c>
      <c r="BT124" s="27">
        <v>0</v>
      </c>
      <c r="BU124" s="27">
        <v>0</v>
      </c>
      <c r="BV124" s="27">
        <v>2.08</v>
      </c>
      <c r="BW124" s="27">
        <v>0</v>
      </c>
      <c r="BX124" s="27">
        <v>0</v>
      </c>
      <c r="BY124" s="27">
        <v>0</v>
      </c>
      <c r="BZ124" s="27">
        <v>0</v>
      </c>
      <c r="CA124" s="27">
        <v>0</v>
      </c>
      <c r="CB124" s="27">
        <v>51.04</v>
      </c>
      <c r="CC124" s="28"/>
      <c r="CD124" s="28"/>
      <c r="CE124" s="27">
        <v>0.82</v>
      </c>
      <c r="CG124" s="27">
        <v>21.73</v>
      </c>
      <c r="CH124" s="27">
        <v>13.59</v>
      </c>
      <c r="CI124" s="27">
        <v>17.66</v>
      </c>
      <c r="CJ124" s="27">
        <v>683.45</v>
      </c>
      <c r="CK124" s="27">
        <v>163.51</v>
      </c>
      <c r="CL124" s="27">
        <v>423.48</v>
      </c>
      <c r="CM124" s="27">
        <v>3.27</v>
      </c>
      <c r="CN124" s="27">
        <v>2.08</v>
      </c>
      <c r="CO124" s="27">
        <v>2.68</v>
      </c>
      <c r="CP124" s="27">
        <v>0</v>
      </c>
      <c r="CQ124" s="27">
        <v>0.3</v>
      </c>
    </row>
    <row r="125" spans="1:95" s="27" customFormat="1" ht="31.5" customHeight="1" x14ac:dyDescent="0.25">
      <c r="A125" s="24" t="str">
        <f>"7/2"</f>
        <v>7/2</v>
      </c>
      <c r="B125" s="25" t="s">
        <v>131</v>
      </c>
      <c r="C125" s="26" t="str">
        <f>"250"</f>
        <v>250</v>
      </c>
      <c r="D125" s="26">
        <v>1.8</v>
      </c>
      <c r="E125" s="26">
        <v>8.14</v>
      </c>
      <c r="F125" s="26">
        <v>2.37</v>
      </c>
      <c r="G125" s="26">
        <v>2.69</v>
      </c>
      <c r="H125" s="26">
        <v>9.85</v>
      </c>
      <c r="I125" s="26">
        <v>64.330932099999998</v>
      </c>
      <c r="J125" s="26">
        <v>0.34</v>
      </c>
      <c r="K125" s="26">
        <v>1.63</v>
      </c>
      <c r="L125" s="26">
        <v>0</v>
      </c>
      <c r="M125" s="26">
        <v>0</v>
      </c>
      <c r="N125" s="26">
        <v>4.37</v>
      </c>
      <c r="O125" s="26">
        <v>3.5</v>
      </c>
      <c r="P125" s="26">
        <v>1.99</v>
      </c>
      <c r="Q125" s="26">
        <v>0</v>
      </c>
      <c r="R125" s="26">
        <v>0</v>
      </c>
      <c r="S125" s="26">
        <v>0.28999999999999998</v>
      </c>
      <c r="T125" s="26">
        <v>1.43</v>
      </c>
      <c r="U125" s="26">
        <v>205.93</v>
      </c>
      <c r="V125" s="26">
        <v>326.48</v>
      </c>
      <c r="W125" s="26">
        <v>35.75</v>
      </c>
      <c r="X125" s="26">
        <v>19.079999999999998</v>
      </c>
      <c r="Y125" s="26">
        <v>40.57</v>
      </c>
      <c r="Z125" s="26">
        <v>0.68</v>
      </c>
      <c r="AA125" s="26">
        <v>0</v>
      </c>
      <c r="AB125" s="26">
        <v>1214</v>
      </c>
      <c r="AC125" s="26">
        <v>252.63</v>
      </c>
      <c r="AD125" s="26">
        <v>1.26</v>
      </c>
      <c r="AE125" s="26">
        <v>0.04</v>
      </c>
      <c r="AF125" s="26">
        <v>0.04</v>
      </c>
      <c r="AG125" s="26">
        <v>0.73</v>
      </c>
      <c r="AH125" s="26">
        <v>1.2</v>
      </c>
      <c r="AI125" s="26">
        <v>13.88</v>
      </c>
      <c r="AJ125" s="27">
        <v>0</v>
      </c>
      <c r="AK125" s="27">
        <v>45</v>
      </c>
      <c r="AL125" s="27">
        <v>42.89</v>
      </c>
      <c r="AM125" s="27">
        <v>54.52</v>
      </c>
      <c r="AN125" s="27">
        <v>54.41</v>
      </c>
      <c r="AO125" s="27">
        <v>16.329999999999998</v>
      </c>
      <c r="AP125" s="27">
        <v>39.6</v>
      </c>
      <c r="AQ125" s="27">
        <v>11.52</v>
      </c>
      <c r="AR125" s="27">
        <v>46.18</v>
      </c>
      <c r="AS125" s="27">
        <v>60.99</v>
      </c>
      <c r="AT125" s="27">
        <v>92.37</v>
      </c>
      <c r="AU125" s="27">
        <v>133.37</v>
      </c>
      <c r="AV125" s="27">
        <v>21.4</v>
      </c>
      <c r="AW125" s="27">
        <v>40.659999999999997</v>
      </c>
      <c r="AX125" s="27">
        <v>240.89</v>
      </c>
      <c r="AY125" s="27">
        <v>0</v>
      </c>
      <c r="AZ125" s="27">
        <v>45.24</v>
      </c>
      <c r="BA125" s="27">
        <v>44.89</v>
      </c>
      <c r="BB125" s="27">
        <v>38.54</v>
      </c>
      <c r="BC125" s="27">
        <v>16.22</v>
      </c>
      <c r="BD125" s="27">
        <v>0</v>
      </c>
      <c r="BE125" s="27">
        <v>0</v>
      </c>
      <c r="BF125" s="27">
        <v>0</v>
      </c>
      <c r="BG125" s="27">
        <v>0</v>
      </c>
      <c r="BH125" s="27">
        <v>0</v>
      </c>
      <c r="BI125" s="27">
        <v>0</v>
      </c>
      <c r="BJ125" s="27">
        <v>0</v>
      </c>
      <c r="BK125" s="27">
        <v>0.15</v>
      </c>
      <c r="BL125" s="27">
        <v>0</v>
      </c>
      <c r="BM125" s="27">
        <v>0.09</v>
      </c>
      <c r="BN125" s="27">
        <v>0.01</v>
      </c>
      <c r="BO125" s="27">
        <v>0.02</v>
      </c>
      <c r="BP125" s="27">
        <v>0</v>
      </c>
      <c r="BQ125" s="27">
        <v>0</v>
      </c>
      <c r="BR125" s="27">
        <v>0</v>
      </c>
      <c r="BS125" s="27">
        <v>0.56000000000000005</v>
      </c>
      <c r="BT125" s="27">
        <v>0</v>
      </c>
      <c r="BU125" s="27">
        <v>0</v>
      </c>
      <c r="BV125" s="27">
        <v>1.5</v>
      </c>
      <c r="BW125" s="27">
        <v>0</v>
      </c>
      <c r="BX125" s="27">
        <v>0</v>
      </c>
      <c r="BY125" s="27">
        <v>0</v>
      </c>
      <c r="BZ125" s="27">
        <v>0</v>
      </c>
      <c r="CA125" s="27">
        <v>0</v>
      </c>
      <c r="CB125" s="27">
        <v>295.24</v>
      </c>
      <c r="CC125" s="28"/>
      <c r="CD125" s="28"/>
      <c r="CE125" s="27">
        <v>202.33</v>
      </c>
      <c r="CG125" s="27">
        <v>31.26</v>
      </c>
      <c r="CH125" s="27">
        <v>17.43</v>
      </c>
      <c r="CI125" s="27">
        <v>24.34</v>
      </c>
      <c r="CJ125" s="27">
        <v>1214.07</v>
      </c>
      <c r="CK125" s="27">
        <v>426.52</v>
      </c>
      <c r="CL125" s="27">
        <v>820.29</v>
      </c>
      <c r="CM125" s="27">
        <v>59.37</v>
      </c>
      <c r="CN125" s="27">
        <v>36.75</v>
      </c>
      <c r="CO125" s="27">
        <v>48.06</v>
      </c>
      <c r="CP125" s="27">
        <v>0</v>
      </c>
      <c r="CQ125" s="27">
        <v>0.5</v>
      </c>
    </row>
    <row r="126" spans="1:95" s="15" customFormat="1" x14ac:dyDescent="0.25">
      <c r="A126" s="20" t="str">
        <f>"41/2"</f>
        <v>41/2</v>
      </c>
      <c r="B126" s="21" t="s">
        <v>116</v>
      </c>
      <c r="C126" s="22" t="str">
        <f>"25"</f>
        <v>25</v>
      </c>
      <c r="D126" s="22">
        <v>4.84</v>
      </c>
      <c r="E126" s="22">
        <v>4.8099999999999996</v>
      </c>
      <c r="F126" s="22">
        <v>3.45</v>
      </c>
      <c r="G126" s="22">
        <v>0</v>
      </c>
      <c r="H126" s="22">
        <v>0.28000000000000003</v>
      </c>
      <c r="I126" s="22">
        <v>51.405499999999996</v>
      </c>
      <c r="J126" s="22">
        <v>2.04</v>
      </c>
      <c r="K126" s="22">
        <v>0</v>
      </c>
      <c r="L126" s="22">
        <v>0</v>
      </c>
      <c r="M126" s="22">
        <v>0</v>
      </c>
      <c r="N126" s="22">
        <v>0.2</v>
      </c>
      <c r="O126" s="22">
        <v>0</v>
      </c>
      <c r="P126" s="22">
        <v>0.08</v>
      </c>
      <c r="Q126" s="22">
        <v>0</v>
      </c>
      <c r="R126" s="22">
        <v>0</v>
      </c>
      <c r="S126" s="22">
        <v>0.01</v>
      </c>
      <c r="T126" s="22">
        <v>0.53</v>
      </c>
      <c r="U126" s="22">
        <v>69.34</v>
      </c>
      <c r="V126" s="22">
        <v>53.97</v>
      </c>
      <c r="W126" s="22">
        <v>3.43</v>
      </c>
      <c r="X126" s="22">
        <v>5.05</v>
      </c>
      <c r="Y126" s="22">
        <v>38.979999999999997</v>
      </c>
      <c r="Z126" s="22">
        <v>0.64</v>
      </c>
      <c r="AA126" s="22">
        <v>0</v>
      </c>
      <c r="AB126" s="22">
        <v>0</v>
      </c>
      <c r="AC126" s="22">
        <v>0</v>
      </c>
      <c r="AD126" s="22">
        <v>0.12</v>
      </c>
      <c r="AE126" s="22">
        <v>0.01</v>
      </c>
      <c r="AF126" s="22">
        <v>0.03</v>
      </c>
      <c r="AG126" s="22">
        <v>1.0900000000000001</v>
      </c>
      <c r="AH126" s="22">
        <v>2.37</v>
      </c>
      <c r="AI126" s="22">
        <v>0.08</v>
      </c>
      <c r="AJ126" s="15">
        <v>0</v>
      </c>
      <c r="AK126" s="15">
        <v>267.81</v>
      </c>
      <c r="AL126" s="15">
        <v>202.34</v>
      </c>
      <c r="AM126" s="15">
        <v>382.43</v>
      </c>
      <c r="AN126" s="15">
        <v>669.9</v>
      </c>
      <c r="AO126" s="15">
        <v>115.14</v>
      </c>
      <c r="AP126" s="15">
        <v>207.78</v>
      </c>
      <c r="AQ126" s="15">
        <v>54.34</v>
      </c>
      <c r="AR126" s="15">
        <v>205.71</v>
      </c>
      <c r="AS126" s="15">
        <v>281</v>
      </c>
      <c r="AT126" s="15">
        <v>269.88</v>
      </c>
      <c r="AU126" s="15">
        <v>458.25</v>
      </c>
      <c r="AV126" s="15">
        <v>183.72</v>
      </c>
      <c r="AW126" s="15">
        <v>242.45</v>
      </c>
      <c r="AX126" s="15">
        <v>795.14</v>
      </c>
      <c r="AY126" s="15">
        <v>75.040000000000006</v>
      </c>
      <c r="AZ126" s="15">
        <v>177.24</v>
      </c>
      <c r="BA126" s="15">
        <v>201.83</v>
      </c>
      <c r="BB126" s="15">
        <v>170.26</v>
      </c>
      <c r="BC126" s="15">
        <v>67.02</v>
      </c>
      <c r="BD126" s="15">
        <v>0</v>
      </c>
      <c r="BE126" s="15">
        <v>0</v>
      </c>
      <c r="BF126" s="15">
        <v>0</v>
      </c>
      <c r="BG126" s="15">
        <v>0</v>
      </c>
      <c r="BH126" s="15">
        <v>0</v>
      </c>
      <c r="BI126" s="15">
        <v>0</v>
      </c>
      <c r="BJ126" s="15">
        <v>0</v>
      </c>
      <c r="BK126" s="15">
        <v>0</v>
      </c>
      <c r="BL126" s="15">
        <v>0</v>
      </c>
      <c r="BM126" s="15">
        <v>0</v>
      </c>
      <c r="BN126" s="15">
        <v>0</v>
      </c>
      <c r="BO126" s="15">
        <v>0</v>
      </c>
      <c r="BP126" s="15">
        <v>0</v>
      </c>
      <c r="BQ126" s="15">
        <v>0</v>
      </c>
      <c r="BR126" s="15">
        <v>0</v>
      </c>
      <c r="BS126" s="15">
        <v>0</v>
      </c>
      <c r="BT126" s="15">
        <v>0</v>
      </c>
      <c r="BU126" s="15">
        <v>0</v>
      </c>
      <c r="BV126" s="15">
        <v>0</v>
      </c>
      <c r="BW126" s="15">
        <v>0</v>
      </c>
      <c r="BX126" s="15">
        <v>0</v>
      </c>
      <c r="BY126" s="15">
        <v>0</v>
      </c>
      <c r="BZ126" s="15">
        <v>0</v>
      </c>
      <c r="CA126" s="15">
        <v>0</v>
      </c>
      <c r="CB126" s="15">
        <v>23.19</v>
      </c>
      <c r="CC126" s="23"/>
      <c r="CD126" s="23"/>
      <c r="CE126" s="15">
        <v>0</v>
      </c>
      <c r="CG126" s="15">
        <v>12.2</v>
      </c>
      <c r="CH126" s="15">
        <v>7.2</v>
      </c>
      <c r="CI126" s="15">
        <v>9.6999999999999993</v>
      </c>
      <c r="CJ126" s="15">
        <v>958.58</v>
      </c>
      <c r="CK126" s="15">
        <v>603.01</v>
      </c>
      <c r="CL126" s="15">
        <v>780.8</v>
      </c>
      <c r="CM126" s="15">
        <v>7.24</v>
      </c>
      <c r="CN126" s="15">
        <v>4.22</v>
      </c>
      <c r="CO126" s="15">
        <v>5.73</v>
      </c>
      <c r="CP126" s="15">
        <v>0</v>
      </c>
      <c r="CQ126" s="15">
        <v>0.25</v>
      </c>
    </row>
    <row r="127" spans="1:95" s="16" customFormat="1" x14ac:dyDescent="0.25">
      <c r="A127" s="29"/>
      <c r="B127" s="30" t="s">
        <v>146</v>
      </c>
      <c r="C127" s="31">
        <v>595</v>
      </c>
      <c r="D127" s="31">
        <v>11.64</v>
      </c>
      <c r="E127" s="31">
        <v>12.95</v>
      </c>
      <c r="F127" s="31">
        <v>10.01</v>
      </c>
      <c r="G127" s="31">
        <v>6.88</v>
      </c>
      <c r="H127" s="31">
        <v>52.05</v>
      </c>
      <c r="I127" s="31">
        <v>333.6</v>
      </c>
      <c r="J127" s="31">
        <v>2.89</v>
      </c>
      <c r="K127" s="31">
        <v>3.97</v>
      </c>
      <c r="L127" s="31">
        <v>0</v>
      </c>
      <c r="M127" s="31">
        <v>0</v>
      </c>
      <c r="N127" s="31">
        <v>19.13</v>
      </c>
      <c r="O127" s="31">
        <v>26.9</v>
      </c>
      <c r="P127" s="31">
        <v>6.02</v>
      </c>
      <c r="Q127" s="31">
        <v>0</v>
      </c>
      <c r="R127" s="31">
        <v>0</v>
      </c>
      <c r="S127" s="31">
        <v>0.66</v>
      </c>
      <c r="T127" s="31">
        <v>4.1900000000000004</v>
      </c>
      <c r="U127" s="31">
        <v>592.23</v>
      </c>
      <c r="V127" s="31">
        <v>588.25</v>
      </c>
      <c r="W127" s="31">
        <v>70.42</v>
      </c>
      <c r="X127" s="31">
        <v>49.8</v>
      </c>
      <c r="Y127" s="31">
        <v>149.74</v>
      </c>
      <c r="Z127" s="31">
        <v>3.26</v>
      </c>
      <c r="AA127" s="31">
        <v>0</v>
      </c>
      <c r="AB127" s="31">
        <v>1220.44</v>
      </c>
      <c r="AC127" s="31">
        <v>254.11</v>
      </c>
      <c r="AD127" s="31">
        <v>3.44</v>
      </c>
      <c r="AE127" s="31">
        <v>0.12</v>
      </c>
      <c r="AF127" s="31">
        <v>0.11</v>
      </c>
      <c r="AG127" s="31">
        <v>2.11</v>
      </c>
      <c r="AH127" s="31">
        <v>4.4000000000000004</v>
      </c>
      <c r="AI127" s="31">
        <v>15.11</v>
      </c>
      <c r="AJ127" s="16">
        <v>0</v>
      </c>
      <c r="AK127" s="16">
        <v>534.48</v>
      </c>
      <c r="AL127" s="16">
        <v>452.48</v>
      </c>
      <c r="AM127" s="16">
        <v>754.76</v>
      </c>
      <c r="AN127" s="16">
        <v>892.67</v>
      </c>
      <c r="AO127" s="16">
        <v>200.44</v>
      </c>
      <c r="AP127" s="16">
        <v>396.09</v>
      </c>
      <c r="AQ127" s="16">
        <v>119.74</v>
      </c>
      <c r="AR127" s="16">
        <v>496.62</v>
      </c>
      <c r="AS127" s="16">
        <v>520.52</v>
      </c>
      <c r="AT127" s="16">
        <v>583.84</v>
      </c>
      <c r="AU127" s="16">
        <v>989.54</v>
      </c>
      <c r="AV127" s="16">
        <v>290.77</v>
      </c>
      <c r="AW127" s="16">
        <v>469.14</v>
      </c>
      <c r="AX127" s="16">
        <v>2257.5</v>
      </c>
      <c r="AY127" s="16">
        <v>75.040000000000006</v>
      </c>
      <c r="AZ127" s="16">
        <v>602.52</v>
      </c>
      <c r="BA127" s="16">
        <v>454.17</v>
      </c>
      <c r="BB127" s="16">
        <v>347.06</v>
      </c>
      <c r="BC127" s="16">
        <v>175.41</v>
      </c>
      <c r="BD127" s="16">
        <v>0</v>
      </c>
      <c r="BE127" s="16">
        <v>0</v>
      </c>
      <c r="BF127" s="16">
        <v>0</v>
      </c>
      <c r="BG127" s="16">
        <v>0</v>
      </c>
      <c r="BH127" s="16">
        <v>0</v>
      </c>
      <c r="BI127" s="16">
        <v>0</v>
      </c>
      <c r="BJ127" s="16">
        <v>0</v>
      </c>
      <c r="BK127" s="16">
        <v>0.44</v>
      </c>
      <c r="BL127" s="16">
        <v>0</v>
      </c>
      <c r="BM127" s="16">
        <v>0.24</v>
      </c>
      <c r="BN127" s="16">
        <v>0.02</v>
      </c>
      <c r="BO127" s="16">
        <v>0.04</v>
      </c>
      <c r="BP127" s="16">
        <v>0</v>
      </c>
      <c r="BQ127" s="16">
        <v>0</v>
      </c>
      <c r="BR127" s="16">
        <v>0.01</v>
      </c>
      <c r="BS127" s="16">
        <v>1.45</v>
      </c>
      <c r="BT127" s="16">
        <v>0</v>
      </c>
      <c r="BU127" s="16">
        <v>0</v>
      </c>
      <c r="BV127" s="16">
        <v>3.81</v>
      </c>
      <c r="BW127" s="16">
        <v>0.03</v>
      </c>
      <c r="BX127" s="16">
        <v>0</v>
      </c>
      <c r="BY127" s="16">
        <v>0</v>
      </c>
      <c r="BZ127" s="16">
        <v>0</v>
      </c>
      <c r="CA127" s="16">
        <v>0</v>
      </c>
      <c r="CB127" s="16">
        <v>595.39</v>
      </c>
      <c r="CC127" s="13"/>
      <c r="CD127" s="13" t="e">
        <f>$I$127/#REF!*100</f>
        <v>#REF!</v>
      </c>
      <c r="CE127" s="16">
        <v>203.41</v>
      </c>
      <c r="CG127" s="16">
        <v>74.37</v>
      </c>
      <c r="CH127" s="16">
        <v>47.4</v>
      </c>
      <c r="CI127" s="16">
        <v>60.89</v>
      </c>
      <c r="CJ127" s="16">
        <v>5241.1000000000004</v>
      </c>
      <c r="CK127" s="16">
        <v>2109.0300000000002</v>
      </c>
      <c r="CL127" s="16">
        <v>3675.07</v>
      </c>
      <c r="CM127" s="16">
        <v>131.41</v>
      </c>
      <c r="CN127" s="16">
        <v>84.97</v>
      </c>
      <c r="CO127" s="16">
        <v>108.19</v>
      </c>
      <c r="CP127" s="16">
        <v>10</v>
      </c>
      <c r="CQ127" s="16">
        <v>1.05</v>
      </c>
    </row>
  </sheetData>
  <mergeCells count="32">
    <mergeCell ref="CP8:CP9"/>
    <mergeCell ref="CQ8:CQ9"/>
    <mergeCell ref="A6:C6"/>
    <mergeCell ref="W8:Z8"/>
    <mergeCell ref="F8:G8"/>
    <mergeCell ref="H8:H9"/>
    <mergeCell ref="I8:I9"/>
    <mergeCell ref="A8:A9"/>
    <mergeCell ref="AI6:CD6"/>
    <mergeCell ref="CN8:CN9"/>
    <mergeCell ref="B8:B9"/>
    <mergeCell ref="AI8:AI9"/>
    <mergeCell ref="CG8:CG9"/>
    <mergeCell ref="CH8:CH9"/>
    <mergeCell ref="CI8:CI9"/>
    <mergeCell ref="C8:C9"/>
    <mergeCell ref="A10:CO10"/>
    <mergeCell ref="G1:CC1"/>
    <mergeCell ref="CL1:CO1"/>
    <mergeCell ref="A68:CO68"/>
    <mergeCell ref="CE8:CE9"/>
    <mergeCell ref="D8:E8"/>
    <mergeCell ref="CD8:CD9"/>
    <mergeCell ref="CC8:CC9"/>
    <mergeCell ref="A2:CO2"/>
    <mergeCell ref="A3:CO3"/>
    <mergeCell ref="CF8:CF9"/>
    <mergeCell ref="CO8:CO9"/>
    <mergeCell ref="CJ8:CJ9"/>
    <mergeCell ref="CK8:CK9"/>
    <mergeCell ref="CL8:CL9"/>
    <mergeCell ref="CM8:CM9"/>
  </mergeCells>
  <phoneticPr fontId="2" type="noConversion"/>
  <pageMargins left="0.39370078740157483" right="0.39370078740157483" top="0.39370078740157483" bottom="0.39370078740157483" header="0.31496062992125984" footer="0.31496062992125984"/>
  <pageSetup paperSize="9" scale="80" orientation="landscape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B1" sqref="B1"/>
    </sheetView>
  </sheetViews>
  <sheetFormatPr defaultRowHeight="12.75" x14ac:dyDescent="0.2"/>
  <cols>
    <col min="1" max="1" width="25.28515625" customWidth="1"/>
    <col min="2" max="2" width="19.28515625" customWidth="1"/>
  </cols>
  <sheetData>
    <row r="1" spans="1:2" x14ac:dyDescent="0.2">
      <c r="A1" t="s">
        <v>79</v>
      </c>
      <c r="B1" s="11">
        <v>45170</v>
      </c>
    </row>
    <row r="2" spans="1:2" x14ac:dyDescent="0.2">
      <c r="A2" t="s">
        <v>80</v>
      </c>
      <c r="B2" s="11">
        <v>45155.437037037038</v>
      </c>
    </row>
    <row r="3" spans="1:2" x14ac:dyDescent="0.2">
      <c r="A3" t="s">
        <v>81</v>
      </c>
      <c r="B3" t="s">
        <v>99</v>
      </c>
    </row>
    <row r="4" spans="1:2" x14ac:dyDescent="0.2">
      <c r="A4" t="s">
        <v>82</v>
      </c>
      <c r="B4" t="s">
        <v>100</v>
      </c>
    </row>
    <row r="5" spans="1:2" x14ac:dyDescent="0.2">
      <c r="B5">
        <v>1</v>
      </c>
    </row>
    <row r="6" spans="1:2" x14ac:dyDescent="0.2">
      <c r="B6" s="32" t="s">
        <v>132</v>
      </c>
    </row>
  </sheetData>
  <phoneticPr fontId="2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5</vt:i4>
      </vt:variant>
    </vt:vector>
  </HeadingPairs>
  <TitlesOfParts>
    <vt:vector size="7" baseType="lpstr">
      <vt:lpstr>12.09.2023</vt:lpstr>
      <vt:lpstr>Dop</vt:lpstr>
      <vt:lpstr>Группа</vt:lpstr>
      <vt:lpstr>Дата_Печати</vt:lpstr>
      <vt:lpstr>Дата_Сост</vt:lpstr>
      <vt:lpstr>С3</vt:lpstr>
      <vt:lpstr>Физ_Норма</vt:lpstr>
    </vt:vector>
  </TitlesOfParts>
  <Company>УрГЭУ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Гращенков</dc:creator>
  <cp:lastModifiedBy>ИбрагимоваPC1</cp:lastModifiedBy>
  <cp:lastPrinted>2023-08-17T08:41:20Z</cp:lastPrinted>
  <dcterms:created xsi:type="dcterms:W3CDTF">2002-09-22T07:35:02Z</dcterms:created>
  <dcterms:modified xsi:type="dcterms:W3CDTF">2023-08-17T08:42:40Z</dcterms:modified>
</cp:coreProperties>
</file>